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Owner\旧PCローカル ディスク\市老連情報部会\補助金申請\2020版\配布版\"/>
    </mc:Choice>
  </mc:AlternateContent>
  <xr:revisionPtr revIDLastSave="0" documentId="8_{A8CDAB11-254C-49C0-BA29-8CC6657A4EFF}" xr6:coauthVersionLast="45" xr6:coauthVersionMax="45" xr10:uidLastSave="{00000000-0000-0000-0000-000000000000}"/>
  <bookViews>
    <workbookView xWindow="-108" yWindow="-108" windowWidth="23256" windowHeight="12576" tabRatio="875" xr2:uid="{00000000-000D-0000-FFFF-FFFF00000000}"/>
  </bookViews>
  <sheets>
    <sheet name="手引き" sheetId="24" r:id="rId1"/>
    <sheet name="入力シート" sheetId="13" r:id="rId2"/>
    <sheet name="1-①実績報告書" sheetId="2" r:id="rId3"/>
    <sheet name="1-②収支決算書" sheetId="5" r:id="rId4"/>
    <sheet name="1-③活動実施記録" sheetId="10" r:id="rId5"/>
    <sheet name="2-①交付申請書" sheetId="4" r:id="rId6"/>
    <sheet name="2-②収支予算書" sheetId="6" r:id="rId7"/>
    <sheet name="2-③活動計画書" sheetId="16" r:id="rId8"/>
    <sheet name="2-④役員名簿等" sheetId="17" r:id="rId9"/>
    <sheet name="2-⑤会員名簿" sheetId="20" r:id="rId10"/>
    <sheet name="2-⑥会則" sheetId="19" r:id="rId11"/>
    <sheet name="3-①請求書・口座振込依頼書" sheetId="25" r:id="rId12"/>
    <sheet name="付録・実態調査票" sheetId="21" r:id="rId13"/>
  </sheets>
  <definedNames>
    <definedName name="_xlnm.Print_Area" localSheetId="2">'1-①実績報告書'!$A$3:$K$29</definedName>
    <definedName name="_xlnm.Print_Area" localSheetId="3">'1-②収支決算書'!$B$2:$K$32</definedName>
    <definedName name="_xlnm.Print_Area" localSheetId="4">'1-③活動実施記録'!$A$1:$I$17</definedName>
    <definedName name="_xlnm.Print_Area" localSheetId="5">'2-①交付申請書'!$A$3:$J$27</definedName>
    <definedName name="_xlnm.Print_Area" localSheetId="6">'2-②収支予算書'!$A$3:$I$31</definedName>
    <definedName name="_xlnm.Print_Area" localSheetId="7">'2-③活動計画書'!$A$1:$I$18</definedName>
    <definedName name="_xlnm.Print_Area" localSheetId="8">'2-④役員名簿等'!$A$1:$I$19</definedName>
    <definedName name="_xlnm.Print_Area" localSheetId="9">'2-⑤会員名簿'!$A$1:$G$159</definedName>
    <definedName name="_xlnm.Print_Area" localSheetId="11">'3-①請求書・口座振込依頼書'!$A$1:$AG$61</definedName>
    <definedName name="_xlnm.Print_Area" localSheetId="0">手引き!$A$1:$AD$63</definedName>
    <definedName name="_xlnm.Print_Area" localSheetId="1">入力シート!$A$1:$L$55</definedName>
    <definedName name="_xlnm.Print_Area" localSheetId="12">付録・実態調査票!$H$3:$M$21</definedName>
    <definedName name="_xlnm.Print_Titles" localSheetId="12">付録・実態調査票!$1:$4</definedName>
    <definedName name="男女別">付録・実態調査票!$D$5:$D$154</definedName>
    <definedName name="年齢">付録・実態調査票!$C$5:$C$154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4" i="20" l="1"/>
  <c r="E153" i="20"/>
  <c r="E152" i="20"/>
  <c r="E151" i="20"/>
  <c r="E150" i="20"/>
  <c r="E149" i="20"/>
  <c r="E148" i="20"/>
  <c r="E147" i="20"/>
  <c r="E146" i="20"/>
  <c r="E145" i="20"/>
  <c r="E144" i="20"/>
  <c r="E143" i="20"/>
  <c r="E142" i="20"/>
  <c r="E141" i="20"/>
  <c r="E140" i="20"/>
  <c r="E139" i="20"/>
  <c r="E138" i="20"/>
  <c r="E137" i="20"/>
  <c r="E136" i="20"/>
  <c r="E135" i="20"/>
  <c r="E134" i="20"/>
  <c r="E133" i="20"/>
  <c r="E132" i="20"/>
  <c r="E131" i="20"/>
  <c r="E130" i="20"/>
  <c r="E129" i="20"/>
  <c r="E128" i="20"/>
  <c r="E127" i="20"/>
  <c r="E126" i="20"/>
  <c r="E125" i="20"/>
  <c r="E124" i="20"/>
  <c r="E123" i="20"/>
  <c r="E122" i="20"/>
  <c r="E121" i="20"/>
  <c r="E120" i="20"/>
  <c r="E119" i="20"/>
  <c r="E118" i="20"/>
  <c r="E117" i="20"/>
  <c r="E116" i="20"/>
  <c r="E115" i="20"/>
  <c r="E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82" i="20"/>
  <c r="E81" i="20"/>
  <c r="E80" i="20"/>
  <c r="E79" i="20"/>
  <c r="E78" i="20"/>
  <c r="E77" i="20"/>
  <c r="E76" i="20"/>
  <c r="E75" i="20"/>
  <c r="E74" i="20"/>
  <c r="E73" i="20"/>
  <c r="E72" i="20"/>
  <c r="E71" i="20"/>
  <c r="E70" i="20"/>
  <c r="E69" i="20"/>
  <c r="E68" i="20"/>
  <c r="E67" i="20"/>
  <c r="E66" i="20"/>
  <c r="E65" i="20"/>
  <c r="E64" i="20"/>
  <c r="E63" i="20"/>
  <c r="E62" i="20"/>
  <c r="E61" i="20"/>
  <c r="E60" i="20"/>
  <c r="E59" i="20"/>
  <c r="E58" i="20"/>
  <c r="E57" i="20"/>
  <c r="E56" i="20"/>
  <c r="E55" i="20"/>
  <c r="E54" i="20"/>
  <c r="E53" i="20"/>
  <c r="E52" i="20"/>
  <c r="E51" i="20"/>
  <c r="E50" i="20"/>
  <c r="E49" i="20"/>
  <c r="E48" i="20"/>
  <c r="E47" i="20"/>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E6" i="20"/>
  <c r="B1" i="10" l="1"/>
  <c r="I7" i="24" l="1"/>
  <c r="H7" i="24"/>
  <c r="G7" i="24"/>
  <c r="F7" i="24"/>
  <c r="E7" i="24"/>
  <c r="K17" i="21"/>
  <c r="F121" i="21" l="1"/>
  <c r="D121" i="21" s="1"/>
  <c r="F120" i="21"/>
  <c r="D120" i="21" s="1"/>
  <c r="F119" i="21"/>
  <c r="C119" i="21" s="1"/>
  <c r="F118" i="21"/>
  <c r="D118" i="21" s="1"/>
  <c r="F117" i="21"/>
  <c r="D117" i="21" s="1"/>
  <c r="C117" i="21"/>
  <c r="F116" i="21"/>
  <c r="D116" i="21" s="1"/>
  <c r="F115" i="21"/>
  <c r="C115" i="21" s="1"/>
  <c r="D115" i="21"/>
  <c r="F114" i="21"/>
  <c r="C114" i="21" s="1"/>
  <c r="F113" i="21"/>
  <c r="C113" i="21" s="1"/>
  <c r="D113" i="21"/>
  <c r="F112" i="21"/>
  <c r="D112" i="21" s="1"/>
  <c r="F111" i="21"/>
  <c r="C111" i="21" s="1"/>
  <c r="F110" i="21"/>
  <c r="D110" i="21" s="1"/>
  <c r="F109" i="21"/>
  <c r="D109" i="21" s="1"/>
  <c r="F108" i="21"/>
  <c r="D108" i="21" s="1"/>
  <c r="F107" i="21"/>
  <c r="C107" i="21" s="1"/>
  <c r="D107" i="21"/>
  <c r="F106" i="21"/>
  <c r="C106" i="21" s="1"/>
  <c r="D106" i="21"/>
  <c r="F105" i="21"/>
  <c r="C105" i="21" s="1"/>
  <c r="D105" i="21"/>
  <c r="F104" i="21"/>
  <c r="D104" i="21" s="1"/>
  <c r="F103" i="21"/>
  <c r="C103" i="21" s="1"/>
  <c r="F102" i="21"/>
  <c r="D102" i="21" s="1"/>
  <c r="F101" i="21"/>
  <c r="C101" i="21" s="1"/>
  <c r="D101" i="21"/>
  <c r="F100" i="21"/>
  <c r="D100" i="21" s="1"/>
  <c r="C100" i="21"/>
  <c r="F99" i="21"/>
  <c r="C99" i="21" s="1"/>
  <c r="F98" i="21"/>
  <c r="C98" i="21" s="1"/>
  <c r="D98" i="21"/>
  <c r="F97" i="21"/>
  <c r="C97" i="21" s="1"/>
  <c r="F96" i="21"/>
  <c r="D96" i="21" s="1"/>
  <c r="C96" i="21"/>
  <c r="F95" i="21"/>
  <c r="C95" i="21" s="1"/>
  <c r="F94" i="21"/>
  <c r="D94" i="21" s="1"/>
  <c r="F93" i="21"/>
  <c r="D93" i="21"/>
  <c r="C93" i="21"/>
  <c r="F92" i="21"/>
  <c r="D92" i="21" s="1"/>
  <c r="C92" i="21"/>
  <c r="F91" i="21"/>
  <c r="C91" i="21" s="1"/>
  <c r="F90" i="21"/>
  <c r="C90" i="21" s="1"/>
  <c r="D90" i="21"/>
  <c r="F89" i="21"/>
  <c r="C89" i="21" s="1"/>
  <c r="D89" i="21"/>
  <c r="F88" i="21"/>
  <c r="D88" i="21" s="1"/>
  <c r="C88" i="21"/>
  <c r="F87" i="21"/>
  <c r="C87" i="21" s="1"/>
  <c r="F86" i="21"/>
  <c r="D86" i="21" s="1"/>
  <c r="F85" i="21"/>
  <c r="D85" i="21"/>
  <c r="C85" i="21"/>
  <c r="F84" i="21"/>
  <c r="D84" i="21" s="1"/>
  <c r="F83" i="21"/>
  <c r="C83" i="21" s="1"/>
  <c r="D83" i="21"/>
  <c r="F82" i="21"/>
  <c r="C82" i="21" s="1"/>
  <c r="F81" i="21"/>
  <c r="D81" i="21"/>
  <c r="C81" i="21"/>
  <c r="F80" i="21"/>
  <c r="D80" i="21" s="1"/>
  <c r="C80" i="21"/>
  <c r="F79" i="21"/>
  <c r="C79" i="21" s="1"/>
  <c r="F78" i="21"/>
  <c r="D78" i="21" s="1"/>
  <c r="F77" i="21"/>
  <c r="D77" i="21"/>
  <c r="C77" i="21"/>
  <c r="F76" i="21"/>
  <c r="D76" i="21" s="1"/>
  <c r="F75" i="21"/>
  <c r="C75" i="21" s="1"/>
  <c r="D75" i="21"/>
  <c r="F74" i="21"/>
  <c r="C74" i="21" s="1"/>
  <c r="F73" i="21"/>
  <c r="D73" i="21"/>
  <c r="C73" i="21"/>
  <c r="F72" i="21"/>
  <c r="D72" i="21" s="1"/>
  <c r="C72" i="21"/>
  <c r="F71" i="21"/>
  <c r="C71" i="21" s="1"/>
  <c r="F70" i="21"/>
  <c r="D70" i="21" s="1"/>
  <c r="F69" i="21"/>
  <c r="D69" i="21"/>
  <c r="C69" i="21"/>
  <c r="F68" i="21"/>
  <c r="D68" i="21" s="1"/>
  <c r="F67" i="21"/>
  <c r="C67" i="21" s="1"/>
  <c r="D67" i="21"/>
  <c r="F66" i="21"/>
  <c r="C66" i="21" s="1"/>
  <c r="F65" i="21"/>
  <c r="D65" i="21"/>
  <c r="C65" i="21"/>
  <c r="F64" i="21"/>
  <c r="D64" i="21" s="1"/>
  <c r="C64" i="21"/>
  <c r="F63" i="21"/>
  <c r="C63" i="21" s="1"/>
  <c r="F62" i="21"/>
  <c r="D62" i="21" s="1"/>
  <c r="F61" i="21"/>
  <c r="D61" i="21"/>
  <c r="C61" i="21"/>
  <c r="F60" i="21"/>
  <c r="D60" i="21" s="1"/>
  <c r="F59" i="21"/>
  <c r="C59" i="21" s="1"/>
  <c r="D59" i="21"/>
  <c r="F58" i="21"/>
  <c r="C58" i="21" s="1"/>
  <c r="F57" i="21"/>
  <c r="D57" i="21"/>
  <c r="C57" i="21"/>
  <c r="F56" i="21"/>
  <c r="D56" i="21" s="1"/>
  <c r="C56" i="21"/>
  <c r="F55" i="21"/>
  <c r="C55" i="21" s="1"/>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154" i="21"/>
  <c r="B153" i="21"/>
  <c r="B152" i="21"/>
  <c r="B151" i="21"/>
  <c r="B150" i="21"/>
  <c r="B149" i="21"/>
  <c r="B148" i="21"/>
  <c r="B147" i="21"/>
  <c r="B146" i="21"/>
  <c r="B145" i="21"/>
  <c r="B144" i="21"/>
  <c r="B143" i="21"/>
  <c r="B142" i="21"/>
  <c r="B141" i="21"/>
  <c r="B140" i="21"/>
  <c r="B139" i="21"/>
  <c r="B138" i="21"/>
  <c r="B137" i="21"/>
  <c r="B136" i="21"/>
  <c r="B135" i="21"/>
  <c r="B134" i="21"/>
  <c r="B133" i="21"/>
  <c r="B132" i="21"/>
  <c r="B131" i="21"/>
  <c r="B130" i="21"/>
  <c r="B129" i="21"/>
  <c r="B128" i="21"/>
  <c r="B127" i="21"/>
  <c r="B126" i="21"/>
  <c r="B125" i="21"/>
  <c r="B124" i="21"/>
  <c r="B123" i="21"/>
  <c r="B122" i="21"/>
  <c r="B121" i="21"/>
  <c r="B120" i="21"/>
  <c r="B119" i="21"/>
  <c r="B118" i="21"/>
  <c r="B117" i="21"/>
  <c r="B116" i="21"/>
  <c r="B115" i="21"/>
  <c r="B114" i="21"/>
  <c r="B113" i="21"/>
  <c r="B112" i="21"/>
  <c r="B111" i="21"/>
  <c r="B110" i="21"/>
  <c r="B109" i="21"/>
  <c r="B108" i="21"/>
  <c r="B107" i="21"/>
  <c r="B106"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 i="21"/>
  <c r="B5" i="21"/>
  <c r="M234" i="20"/>
  <c r="N234" i="20" s="1"/>
  <c r="M233" i="20"/>
  <c r="N233" i="20" s="1"/>
  <c r="N232" i="20"/>
  <c r="M232" i="20"/>
  <c r="M231" i="20"/>
  <c r="N231" i="20" s="1"/>
  <c r="M230" i="20"/>
  <c r="N230" i="20" s="1"/>
  <c r="M229" i="20"/>
  <c r="N229" i="20" s="1"/>
  <c r="M228" i="20"/>
  <c r="N228" i="20" s="1"/>
  <c r="M227" i="20"/>
  <c r="N227" i="20" s="1"/>
  <c r="M226" i="20"/>
  <c r="N226" i="20" s="1"/>
  <c r="M225" i="20"/>
  <c r="N225" i="20" s="1"/>
  <c r="M224" i="20"/>
  <c r="N224" i="20" s="1"/>
  <c r="M223" i="20"/>
  <c r="N223" i="20" s="1"/>
  <c r="M222" i="20"/>
  <c r="N222" i="20" s="1"/>
  <c r="M221" i="20"/>
  <c r="N221" i="20" s="1"/>
  <c r="N220" i="20"/>
  <c r="M220" i="20"/>
  <c r="M219" i="20"/>
  <c r="N219" i="20" s="1"/>
  <c r="M218" i="20"/>
  <c r="N218" i="20" s="1"/>
  <c r="M217" i="20"/>
  <c r="N217" i="20" s="1"/>
  <c r="N216" i="20"/>
  <c r="M216" i="20"/>
  <c r="M215" i="20"/>
  <c r="N215" i="20" s="1"/>
  <c r="M214" i="20"/>
  <c r="N214" i="20" s="1"/>
  <c r="M213" i="20"/>
  <c r="N213" i="20" s="1"/>
  <c r="M212" i="20"/>
  <c r="N212" i="20" s="1"/>
  <c r="M211" i="20"/>
  <c r="N211" i="20" s="1"/>
  <c r="M210" i="20"/>
  <c r="N210" i="20" s="1"/>
  <c r="M209" i="20"/>
  <c r="N209" i="20" s="1"/>
  <c r="M208" i="20"/>
  <c r="N208" i="20" s="1"/>
  <c r="M207" i="20"/>
  <c r="N207" i="20" s="1"/>
  <c r="M206" i="20"/>
  <c r="N206" i="20" s="1"/>
  <c r="M205" i="20"/>
  <c r="N205" i="20" s="1"/>
  <c r="M204" i="20"/>
  <c r="N204" i="20" s="1"/>
  <c r="M203" i="20"/>
  <c r="N203" i="20" s="1"/>
  <c r="M202" i="20"/>
  <c r="N202" i="20" s="1"/>
  <c r="M201" i="20"/>
  <c r="N201" i="20" s="1"/>
  <c r="N200" i="20"/>
  <c r="M200" i="20"/>
  <c r="M199" i="20"/>
  <c r="N199" i="20" s="1"/>
  <c r="M198" i="20"/>
  <c r="N198" i="20" s="1"/>
  <c r="M197" i="20"/>
  <c r="N197" i="20" s="1"/>
  <c r="M196" i="20"/>
  <c r="N196" i="20" s="1"/>
  <c r="M195" i="20"/>
  <c r="N195" i="20" s="1"/>
  <c r="M194" i="20"/>
  <c r="N194" i="20" s="1"/>
  <c r="M193" i="20"/>
  <c r="N193" i="20" s="1"/>
  <c r="M191" i="20"/>
  <c r="N191" i="20" s="1"/>
  <c r="M190" i="20"/>
  <c r="N190" i="20" s="1"/>
  <c r="M189" i="20"/>
  <c r="N189" i="20" s="1"/>
  <c r="M188" i="20"/>
  <c r="N188" i="20" s="1"/>
  <c r="N187" i="20"/>
  <c r="M187" i="20"/>
  <c r="M186" i="20"/>
  <c r="N186" i="20" s="1"/>
  <c r="M185" i="20"/>
  <c r="N185" i="20" s="1"/>
  <c r="M184" i="20"/>
  <c r="N184" i="20" s="1"/>
  <c r="N183" i="20"/>
  <c r="M183" i="20"/>
  <c r="M182" i="20"/>
  <c r="N182" i="20" s="1"/>
  <c r="M181" i="20"/>
  <c r="N181" i="20" s="1"/>
  <c r="M180" i="20"/>
  <c r="N180" i="20" s="1"/>
  <c r="M179" i="20"/>
  <c r="N179" i="20" s="1"/>
  <c r="M178" i="20"/>
  <c r="N178" i="20" s="1"/>
  <c r="B109" i="20"/>
  <c r="B108" i="20"/>
  <c r="B107" i="20"/>
  <c r="B106" i="20"/>
  <c r="B105" i="20"/>
  <c r="B104" i="20"/>
  <c r="B103" i="20"/>
  <c r="B102" i="20"/>
  <c r="B101" i="20"/>
  <c r="B100" i="20"/>
  <c r="B99" i="20"/>
  <c r="B98" i="20"/>
  <c r="B97" i="20"/>
  <c r="B96" i="20"/>
  <c r="B95" i="20"/>
  <c r="B94" i="20"/>
  <c r="B93" i="20"/>
  <c r="B92" i="20"/>
  <c r="B91" i="20"/>
  <c r="B90" i="20"/>
  <c r="B89" i="20"/>
  <c r="B88" i="20"/>
  <c r="B87" i="20"/>
  <c r="B86" i="20"/>
  <c r="B85" i="20"/>
  <c r="B84" i="20"/>
  <c r="B83" i="20"/>
  <c r="B82" i="20"/>
  <c r="B81" i="20"/>
  <c r="B80" i="20"/>
  <c r="B79" i="20"/>
  <c r="B78" i="20"/>
  <c r="B77" i="20"/>
  <c r="B76" i="20"/>
  <c r="B75" i="20"/>
  <c r="B74" i="20"/>
  <c r="B73" i="20"/>
  <c r="B72" i="20"/>
  <c r="B71" i="20"/>
  <c r="B70" i="20"/>
  <c r="B69" i="20"/>
  <c r="B68" i="20"/>
  <c r="B67" i="20"/>
  <c r="B66" i="20"/>
  <c r="B65" i="20"/>
  <c r="B64" i="20"/>
  <c r="B63" i="20"/>
  <c r="B62" i="20"/>
  <c r="B61" i="20"/>
  <c r="B60" i="20"/>
  <c r="B59" i="20"/>
  <c r="B58" i="20"/>
  <c r="B57" i="20"/>
  <c r="B56" i="20"/>
  <c r="B55" i="20"/>
  <c r="B154" i="20"/>
  <c r="B153" i="20"/>
  <c r="B152" i="20"/>
  <c r="B151" i="20"/>
  <c r="B150" i="20"/>
  <c r="B149" i="20"/>
  <c r="B148" i="20"/>
  <c r="B147" i="20"/>
  <c r="B146" i="20"/>
  <c r="B145" i="20"/>
  <c r="B144" i="20"/>
  <c r="B143" i="20"/>
  <c r="B142" i="20"/>
  <c r="B141" i="20"/>
  <c r="B140" i="20"/>
  <c r="B139" i="20"/>
  <c r="B138" i="20"/>
  <c r="B137" i="20"/>
  <c r="B136" i="20"/>
  <c r="B135" i="20"/>
  <c r="B134" i="20"/>
  <c r="B133" i="20"/>
  <c r="B132" i="20"/>
  <c r="B131" i="20"/>
  <c r="B130" i="20"/>
  <c r="B129" i="20"/>
  <c r="B128" i="20"/>
  <c r="B127" i="20"/>
  <c r="B126" i="20"/>
  <c r="B125" i="20"/>
  <c r="B124" i="20"/>
  <c r="B123" i="20"/>
  <c r="B122" i="20"/>
  <c r="B121" i="20"/>
  <c r="B120" i="20"/>
  <c r="B119" i="20"/>
  <c r="B118" i="20"/>
  <c r="B117" i="20"/>
  <c r="B116" i="20"/>
  <c r="B115" i="20"/>
  <c r="B114" i="20"/>
  <c r="B113" i="20"/>
  <c r="B112" i="20"/>
  <c r="B111" i="20"/>
  <c r="B110"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9" i="20"/>
  <c r="B8" i="20"/>
  <c r="B7" i="20"/>
  <c r="B6" i="20"/>
  <c r="B5" i="20"/>
  <c r="B2" i="5"/>
  <c r="C109" i="21" l="1"/>
  <c r="C60" i="21"/>
  <c r="C68" i="21"/>
  <c r="C76" i="21"/>
  <c r="C84" i="21"/>
  <c r="D97" i="21"/>
  <c r="D114" i="21"/>
  <c r="C120" i="21"/>
  <c r="D58" i="21"/>
  <c r="D66" i="21"/>
  <c r="D74" i="21"/>
  <c r="D82" i="21"/>
  <c r="D99" i="21"/>
  <c r="C112" i="21"/>
  <c r="C116" i="21"/>
  <c r="D91" i="21"/>
  <c r="C104" i="21"/>
  <c r="C108" i="21"/>
  <c r="D55" i="21"/>
  <c r="D63" i="21"/>
  <c r="D71" i="21"/>
  <c r="D79" i="21"/>
  <c r="D87" i="21"/>
  <c r="D95" i="21"/>
  <c r="D103" i="21"/>
  <c r="D111" i="21"/>
  <c r="D119" i="21"/>
  <c r="C62" i="21"/>
  <c r="C70" i="21"/>
  <c r="C78" i="21"/>
  <c r="C86" i="21"/>
  <c r="C94" i="21"/>
  <c r="C102" i="21"/>
  <c r="C110" i="21"/>
  <c r="C118" i="21"/>
  <c r="C121" i="21"/>
  <c r="F13" i="13"/>
  <c r="F6" i="13" l="1"/>
  <c r="G29" i="25" s="1"/>
  <c r="E8" i="6"/>
  <c r="B1" i="16"/>
  <c r="F23" i="2"/>
  <c r="D25" i="4"/>
  <c r="D24" i="4"/>
  <c r="F20" i="2"/>
  <c r="E20" i="2"/>
  <c r="D20" i="2"/>
  <c r="F19" i="2"/>
  <c r="E19" i="2"/>
  <c r="D19" i="2"/>
  <c r="D4" i="17"/>
  <c r="J23" i="25"/>
  <c r="I20" i="25"/>
  <c r="K17" i="25"/>
  <c r="G17" i="25"/>
  <c r="X3" i="25"/>
  <c r="D7" i="17"/>
  <c r="E10" i="17"/>
  <c r="K3" i="21"/>
  <c r="C3" i="21"/>
  <c r="C3" i="13"/>
  <c r="D2" i="20"/>
  <c r="E5" i="20" s="1"/>
  <c r="E3" i="20"/>
  <c r="E12" i="17"/>
  <c r="F5" i="17" s="1"/>
  <c r="D12" i="17"/>
  <c r="C12" i="17"/>
  <c r="E2" i="17"/>
  <c r="H2" i="16"/>
  <c r="E21" i="4"/>
  <c r="E4" i="6"/>
  <c r="B3" i="6"/>
  <c r="G10" i="6"/>
  <c r="G9" i="6"/>
  <c r="G8" i="6"/>
  <c r="E10" i="6"/>
  <c r="E9" i="6"/>
  <c r="F13" i="4"/>
  <c r="F12" i="4"/>
  <c r="F11" i="4"/>
  <c r="G10" i="4"/>
  <c r="F10" i="4"/>
  <c r="G6" i="4"/>
  <c r="H1" i="10"/>
  <c r="J9" i="5"/>
  <c r="J8" i="5"/>
  <c r="J7" i="5"/>
  <c r="H9" i="5"/>
  <c r="H8" i="5"/>
  <c r="H7" i="5"/>
  <c r="H3" i="5"/>
  <c r="G12" i="2"/>
  <c r="G11" i="2"/>
  <c r="G10" i="2"/>
  <c r="H9" i="2"/>
  <c r="H5" i="2"/>
  <c r="G9" i="2"/>
  <c r="F40" i="24"/>
  <c r="F154" i="21"/>
  <c r="D154" i="21" s="1"/>
  <c r="F153" i="21"/>
  <c r="D153" i="21" s="1"/>
  <c r="F152" i="21"/>
  <c r="C152" i="21" s="1"/>
  <c r="F151" i="21"/>
  <c r="C151" i="21" s="1"/>
  <c r="F150" i="21"/>
  <c r="D150" i="21" s="1"/>
  <c r="F149" i="21"/>
  <c r="D149" i="21" s="1"/>
  <c r="F148" i="21"/>
  <c r="D148" i="21" s="1"/>
  <c r="F147" i="21"/>
  <c r="C147" i="21" s="1"/>
  <c r="F146" i="21"/>
  <c r="D146" i="21" s="1"/>
  <c r="F145" i="21"/>
  <c r="C145" i="21" s="1"/>
  <c r="F144" i="21"/>
  <c r="D144" i="21" s="1"/>
  <c r="F143" i="21"/>
  <c r="C143" i="21" s="1"/>
  <c r="F142" i="21"/>
  <c r="C142" i="21" s="1"/>
  <c r="F141" i="21"/>
  <c r="D141" i="21" s="1"/>
  <c r="F140" i="21"/>
  <c r="C140" i="21" s="1"/>
  <c r="F139" i="21"/>
  <c r="C139" i="21" s="1"/>
  <c r="F138" i="21"/>
  <c r="D138" i="21" s="1"/>
  <c r="F137" i="21"/>
  <c r="D137" i="21" s="1"/>
  <c r="F136" i="21"/>
  <c r="D136" i="21" s="1"/>
  <c r="F135" i="21"/>
  <c r="D135" i="21" s="1"/>
  <c r="F134" i="21"/>
  <c r="D134" i="21" s="1"/>
  <c r="F133" i="21"/>
  <c r="C133" i="21" s="1"/>
  <c r="F132" i="21"/>
  <c r="C132" i="21" s="1"/>
  <c r="F131" i="21"/>
  <c r="D131" i="21" s="1"/>
  <c r="F130" i="21"/>
  <c r="D130" i="21" s="1"/>
  <c r="F129" i="21"/>
  <c r="D129" i="21" s="1"/>
  <c r="F128" i="21"/>
  <c r="D128" i="21" s="1"/>
  <c r="F127" i="21"/>
  <c r="C127" i="21" s="1"/>
  <c r="F126" i="21"/>
  <c r="D126" i="21" s="1"/>
  <c r="F125" i="21"/>
  <c r="D125" i="21" s="1"/>
  <c r="F124" i="21"/>
  <c r="D124" i="21" s="1"/>
  <c r="F123" i="21"/>
  <c r="C123" i="21" s="1"/>
  <c r="F122" i="21"/>
  <c r="D122" i="21" s="1"/>
  <c r="F54" i="21"/>
  <c r="D54" i="21" s="1"/>
  <c r="F53" i="21"/>
  <c r="D53" i="21" s="1"/>
  <c r="F52" i="21"/>
  <c r="C52" i="21" s="1"/>
  <c r="F51" i="21"/>
  <c r="C51" i="21" s="1"/>
  <c r="F50" i="21"/>
  <c r="D50" i="21" s="1"/>
  <c r="F49" i="21"/>
  <c r="D49" i="21" s="1"/>
  <c r="F48" i="21"/>
  <c r="D48" i="21" s="1"/>
  <c r="F47" i="21"/>
  <c r="C47" i="21" s="1"/>
  <c r="F46" i="21"/>
  <c r="C46" i="21" s="1"/>
  <c r="F45" i="21"/>
  <c r="D45" i="21" s="1"/>
  <c r="F44" i="21"/>
  <c r="D44" i="21" s="1"/>
  <c r="F43" i="21"/>
  <c r="D43" i="21" s="1"/>
  <c r="F42" i="21"/>
  <c r="D42" i="21" s="1"/>
  <c r="F41" i="21"/>
  <c r="D41" i="21" s="1"/>
  <c r="F40" i="21"/>
  <c r="D40" i="21" s="1"/>
  <c r="F39" i="21"/>
  <c r="D39" i="21" s="1"/>
  <c r="F38" i="21"/>
  <c r="D38" i="21" s="1"/>
  <c r="F37" i="21"/>
  <c r="D37" i="21" s="1"/>
  <c r="F36" i="21"/>
  <c r="C36" i="21" s="1"/>
  <c r="F35" i="21"/>
  <c r="C35" i="21" s="1"/>
  <c r="F34" i="21"/>
  <c r="D34" i="21" s="1"/>
  <c r="F33" i="21"/>
  <c r="D33" i="21" s="1"/>
  <c r="F32" i="21"/>
  <c r="D32" i="21" s="1"/>
  <c r="F31" i="21"/>
  <c r="D31" i="21" s="1"/>
  <c r="F30" i="21"/>
  <c r="D30" i="21" s="1"/>
  <c r="F29" i="21"/>
  <c r="D29" i="21" s="1"/>
  <c r="F28" i="21"/>
  <c r="C28" i="21" s="1"/>
  <c r="F27" i="21"/>
  <c r="D27" i="21" s="1"/>
  <c r="F26" i="21"/>
  <c r="D26" i="21" s="1"/>
  <c r="F25" i="21"/>
  <c r="D25" i="21" s="1"/>
  <c r="F24" i="21"/>
  <c r="D24" i="21" s="1"/>
  <c r="F23" i="21"/>
  <c r="D23" i="21" s="1"/>
  <c r="F22" i="21"/>
  <c r="C22" i="21" s="1"/>
  <c r="F21" i="21"/>
  <c r="C21" i="21" s="1"/>
  <c r="F20" i="21"/>
  <c r="D20" i="21" s="1"/>
  <c r="F19" i="21"/>
  <c r="D19" i="21" s="1"/>
  <c r="F18" i="21"/>
  <c r="D18" i="21" s="1"/>
  <c r="F17" i="21"/>
  <c r="D17" i="21" s="1"/>
  <c r="F16" i="21"/>
  <c r="D16" i="21" s="1"/>
  <c r="F15" i="21"/>
  <c r="D15" i="21" s="1"/>
  <c r="F14" i="21"/>
  <c r="D14" i="21" s="1"/>
  <c r="F13" i="21"/>
  <c r="C13" i="21" s="1"/>
  <c r="F12" i="21"/>
  <c r="D12" i="21" s="1"/>
  <c r="F11" i="21"/>
  <c r="C11" i="21" s="1"/>
  <c r="F10" i="21"/>
  <c r="C10" i="21" s="1"/>
  <c r="F9" i="21"/>
  <c r="D9" i="21" s="1"/>
  <c r="F8" i="21"/>
  <c r="D8" i="21" s="1"/>
  <c r="F7" i="21"/>
  <c r="D7" i="21" s="1"/>
  <c r="F6" i="21"/>
  <c r="C6" i="21" s="1"/>
  <c r="F5" i="21"/>
  <c r="D5" i="21" s="1"/>
  <c r="C24" i="6"/>
  <c r="F155" i="20"/>
  <c r="F156" i="20"/>
  <c r="H5" i="16"/>
  <c r="I5" i="16"/>
  <c r="H6" i="16"/>
  <c r="I6" i="16"/>
  <c r="H7" i="16"/>
  <c r="I7" i="16"/>
  <c r="H8" i="16"/>
  <c r="I8" i="16"/>
  <c r="H9" i="16"/>
  <c r="I9" i="16"/>
  <c r="H10" i="16"/>
  <c r="I10" i="16"/>
  <c r="H11" i="16"/>
  <c r="I11" i="16"/>
  <c r="H12" i="16"/>
  <c r="I12" i="16"/>
  <c r="H13" i="16"/>
  <c r="I13" i="16"/>
  <c r="H14" i="16"/>
  <c r="I14" i="16"/>
  <c r="H15" i="16"/>
  <c r="I15" i="16"/>
  <c r="H16" i="16"/>
  <c r="I16" i="16"/>
  <c r="C17" i="16"/>
  <c r="D17" i="16"/>
  <c r="F17" i="16"/>
  <c r="G17" i="16"/>
  <c r="C11" i="6"/>
  <c r="C13" i="6"/>
  <c r="C20" i="6"/>
  <c r="C21" i="6"/>
  <c r="G22" i="6"/>
  <c r="G23" i="6"/>
  <c r="C22" i="6" s="1"/>
  <c r="C25" i="6"/>
  <c r="C26" i="6"/>
  <c r="C27" i="6"/>
  <c r="C28" i="6"/>
  <c r="H4" i="10"/>
  <c r="I4" i="10"/>
  <c r="H5" i="10"/>
  <c r="I5" i="10"/>
  <c r="H6" i="10"/>
  <c r="I6" i="10"/>
  <c r="H7" i="10"/>
  <c r="I7" i="10"/>
  <c r="H8" i="10"/>
  <c r="I8" i="10"/>
  <c r="H9" i="10"/>
  <c r="I9" i="10"/>
  <c r="H10" i="10"/>
  <c r="I10" i="10"/>
  <c r="H11" i="10"/>
  <c r="I11" i="10"/>
  <c r="H12" i="10"/>
  <c r="I12" i="10"/>
  <c r="H13" i="10"/>
  <c r="I13" i="10"/>
  <c r="H14" i="10"/>
  <c r="I14" i="10"/>
  <c r="H15" i="10"/>
  <c r="I15" i="10"/>
  <c r="C16" i="10"/>
  <c r="D16" i="10"/>
  <c r="F16" i="10"/>
  <c r="G16" i="10"/>
  <c r="C6" i="5"/>
  <c r="E6" i="5" s="1"/>
  <c r="C7" i="5"/>
  <c r="C10" i="5"/>
  <c r="E10" i="5"/>
  <c r="C11" i="5"/>
  <c r="E11" i="5" s="1"/>
  <c r="C12" i="5"/>
  <c r="F12" i="5" s="1"/>
  <c r="E12" i="5"/>
  <c r="C13" i="5"/>
  <c r="E13" i="5"/>
  <c r="C19" i="5"/>
  <c r="E19" i="5"/>
  <c r="C20" i="5"/>
  <c r="E20" i="5" s="1"/>
  <c r="C21" i="5"/>
  <c r="D21" i="5" s="1"/>
  <c r="F21" i="5" s="1"/>
  <c r="C23" i="5"/>
  <c r="E23" i="5" s="1"/>
  <c r="F23" i="5" s="1"/>
  <c r="C24" i="5"/>
  <c r="E24" i="5"/>
  <c r="F24" i="5" s="1"/>
  <c r="C25" i="5"/>
  <c r="E25" i="5"/>
  <c r="C26" i="5"/>
  <c r="E26" i="5"/>
  <c r="C27" i="5"/>
  <c r="E27" i="5"/>
  <c r="C28" i="5"/>
  <c r="E28" i="5"/>
  <c r="F28" i="5" s="1"/>
  <c r="C27" i="21"/>
  <c r="C26" i="21"/>
  <c r="D132" i="21"/>
  <c r="C7" i="21"/>
  <c r="D11" i="21"/>
  <c r="F159" i="20" l="1"/>
  <c r="F158" i="20"/>
  <c r="D6" i="21"/>
  <c r="D155" i="21"/>
  <c r="D157" i="21" s="1"/>
  <c r="C34" i="21"/>
  <c r="C124" i="21"/>
  <c r="C16" i="21"/>
  <c r="C24" i="21"/>
  <c r="D51" i="21"/>
  <c r="I17" i="16"/>
  <c r="H17" i="16"/>
  <c r="H16" i="10"/>
  <c r="C135" i="21"/>
  <c r="C5" i="21"/>
  <c r="J10" i="21" s="1"/>
  <c r="C146" i="21"/>
  <c r="C20" i="21"/>
  <c r="C25" i="21"/>
  <c r="D143" i="21"/>
  <c r="F13" i="5"/>
  <c r="C32" i="21"/>
  <c r="C41" i="21"/>
  <c r="C150" i="21"/>
  <c r="C154" i="21"/>
  <c r="C40" i="21"/>
  <c r="C44" i="21"/>
  <c r="C138" i="21"/>
  <c r="C39" i="21"/>
  <c r="C23" i="21"/>
  <c r="C8" i="6"/>
  <c r="C29" i="21"/>
  <c r="C17" i="21"/>
  <c r="D147" i="21"/>
  <c r="C9" i="21"/>
  <c r="H7" i="17"/>
  <c r="D139" i="21"/>
  <c r="C53" i="21"/>
  <c r="D151" i="21"/>
  <c r="I16" i="10"/>
  <c r="F7" i="17"/>
  <c r="C37" i="21"/>
  <c r="D21" i="21"/>
  <c r="D127" i="21"/>
  <c r="E18" i="2"/>
  <c r="F6" i="5"/>
  <c r="D7" i="5"/>
  <c r="F7" i="5" s="1"/>
  <c r="C38" i="21"/>
  <c r="C136" i="21"/>
  <c r="C153" i="21"/>
  <c r="C122" i="21"/>
  <c r="C128" i="21"/>
  <c r="C49" i="21"/>
  <c r="C54" i="21"/>
  <c r="C131" i="21"/>
  <c r="C144" i="21"/>
  <c r="D13" i="21"/>
  <c r="D52" i="21"/>
  <c r="D35" i="21"/>
  <c r="C42" i="21"/>
  <c r="C14" i="21"/>
  <c r="F27" i="5"/>
  <c r="F25" i="5"/>
  <c r="F19" i="5"/>
  <c r="D28" i="21"/>
  <c r="D46" i="21"/>
  <c r="C29" i="5"/>
  <c r="C18" i="21"/>
  <c r="C148" i="21"/>
  <c r="C12" i="21"/>
  <c r="D133" i="21"/>
  <c r="C50" i="21"/>
  <c r="C141" i="21"/>
  <c r="F26" i="5"/>
  <c r="C7" i="6"/>
  <c r="E19" i="4" s="1"/>
  <c r="C15" i="21"/>
  <c r="C125" i="21"/>
  <c r="D36" i="21"/>
  <c r="C15" i="5"/>
  <c r="F10" i="5"/>
  <c r="D145" i="21"/>
  <c r="D22" i="21"/>
  <c r="C129" i="21"/>
  <c r="C149" i="21"/>
  <c r="C137" i="21"/>
  <c r="C48" i="21"/>
  <c r="C31" i="21"/>
  <c r="C19" i="21"/>
  <c r="K10" i="21" s="1"/>
  <c r="C8" i="21"/>
  <c r="C33" i="21"/>
  <c r="D10" i="21"/>
  <c r="D156" i="21" s="1"/>
  <c r="D158" i="21" s="1"/>
  <c r="D140" i="21"/>
  <c r="D142" i="21"/>
  <c r="D152" i="21"/>
  <c r="C130" i="21"/>
  <c r="C30" i="21"/>
  <c r="C45" i="21"/>
  <c r="C43" i="21"/>
  <c r="C134" i="21"/>
  <c r="D47" i="21"/>
  <c r="D123" i="21"/>
  <c r="C126" i="21"/>
  <c r="F20" i="5"/>
  <c r="E29" i="5"/>
  <c r="F11" i="5"/>
  <c r="K13" i="21" l="1"/>
  <c r="K12" i="21"/>
  <c r="K11" i="21"/>
  <c r="K9" i="21"/>
  <c r="K8" i="21"/>
  <c r="J11" i="21"/>
  <c r="K7" i="21"/>
  <c r="J13" i="21"/>
  <c r="J12" i="21"/>
  <c r="K14" i="21"/>
  <c r="J14" i="21"/>
  <c r="J7" i="21"/>
  <c r="J9" i="21"/>
  <c r="J8" i="21"/>
  <c r="D9" i="17"/>
  <c r="E15" i="5"/>
  <c r="F15" i="5" s="1"/>
  <c r="F29" i="5"/>
  <c r="E17" i="2"/>
  <c r="L8" i="21" l="1"/>
  <c r="L14" i="21"/>
  <c r="F31" i="5"/>
  <c r="C12" i="6" s="1"/>
  <c r="C16" i="6" s="1"/>
  <c r="C14" i="6" s="1"/>
  <c r="L12" i="21"/>
  <c r="K15" i="21"/>
  <c r="L13" i="21"/>
  <c r="L11" i="21"/>
  <c r="L9" i="21"/>
  <c r="J15" i="21"/>
  <c r="L7" i="21"/>
  <c r="L10" i="21"/>
  <c r="C31" i="6" l="1"/>
  <c r="C29" i="6" s="1"/>
  <c r="L15" i="21"/>
  <c r="D29" i="6" l="1"/>
  <c r="D30" i="6"/>
  <c r="E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5" authorId="0" shapeId="0" xr:uid="{00000000-0006-0000-0000-000001000000}">
      <text>
        <r>
          <rPr>
            <sz val="9"/>
            <color indexed="53"/>
            <rFont val="ＭＳ Ｐゴシック"/>
            <family val="3"/>
            <charset val="128"/>
          </rPr>
          <t>地区名を入力</t>
        </r>
      </text>
    </comment>
    <comment ref="M5" authorId="0" shapeId="0" xr:uid="{00000000-0006-0000-0000-000002000000}">
      <text>
        <r>
          <rPr>
            <sz val="9"/>
            <color indexed="53"/>
            <rFont val="ＭＳ Ｐゴシック"/>
            <family val="3"/>
            <charset val="128"/>
          </rPr>
          <t>クラブ名を入力</t>
        </r>
      </text>
    </comment>
    <comment ref="D7" authorId="0" shapeId="0" xr:uid="{2153889A-1746-4708-B116-C45A5E080F67}">
      <text>
        <r>
          <rPr>
            <b/>
            <sz val="9"/>
            <color indexed="53"/>
            <rFont val="ＭＳ Ｐゴシック"/>
            <family val="3"/>
            <charset val="128"/>
          </rPr>
          <t>yyyy/4/1 と日付形式で半角入力すると年度表示されます。</t>
        </r>
      </text>
    </comment>
    <comment ref="V16" authorId="0" shapeId="0" xr:uid="{00000000-0006-0000-0000-000003000000}">
      <text>
        <r>
          <rPr>
            <sz val="9"/>
            <color indexed="12"/>
            <rFont val="ＭＳ Ｐゴシック"/>
            <family val="3"/>
            <charset val="128"/>
          </rPr>
          <t xml:space="preserve">前年度の会費受領の人数
</t>
        </r>
      </text>
    </comment>
    <comment ref="V17" authorId="0" shapeId="0" xr:uid="{00000000-0006-0000-0000-000004000000}">
      <text>
        <r>
          <rPr>
            <sz val="9"/>
            <color indexed="53"/>
            <rFont val="ＭＳ Ｐゴシック"/>
            <family val="3"/>
            <charset val="128"/>
          </rPr>
          <t>前年度の準会員、途中入会の会員等の人数</t>
        </r>
      </text>
    </comment>
    <comment ref="V19" authorId="0" shapeId="0" xr:uid="{00000000-0006-0000-0000-000005000000}">
      <text>
        <r>
          <rPr>
            <sz val="9"/>
            <color indexed="12"/>
            <rFont val="ＭＳ Ｐゴシック"/>
            <family val="3"/>
            <charset val="128"/>
          </rPr>
          <t>今年度の会費受領の人数</t>
        </r>
        <r>
          <rPr>
            <sz val="9"/>
            <color indexed="81"/>
            <rFont val="ＭＳ Ｐゴシック"/>
            <family val="3"/>
            <charset val="128"/>
          </rPr>
          <t xml:space="preserve">
</t>
        </r>
      </text>
    </comment>
    <comment ref="V20" authorId="0" shapeId="0" xr:uid="{00000000-0006-0000-0000-000006000000}">
      <text>
        <r>
          <rPr>
            <sz val="9"/>
            <color indexed="53"/>
            <rFont val="ＭＳ Ｐゴシック"/>
            <family val="3"/>
            <charset val="128"/>
          </rPr>
          <t>今年度の準会員、途中入会の会員等の人数</t>
        </r>
      </text>
    </comment>
    <comment ref="V32" authorId="0" shapeId="0" xr:uid="{00000000-0006-0000-0000-000007000000}">
      <text>
        <r>
          <rPr>
            <sz val="9"/>
            <color indexed="12"/>
            <rFont val="ＭＳ Ｐゴシック"/>
            <family val="3"/>
            <charset val="128"/>
          </rPr>
          <t>会員総数は、寿会員のように会費の支払いがない会員も含まれます。　今年４月１日現在、在籍している全ての会員数を入力して下さい。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6" authorId="0" shapeId="0" xr:uid="{00000000-0006-0000-0100-000001000000}">
      <text>
        <r>
          <rPr>
            <b/>
            <sz val="9"/>
            <color indexed="10"/>
            <rFont val="ＭＳ Ｐゴシック"/>
            <family val="3"/>
            <charset val="128"/>
          </rPr>
          <t>今年度の会員数より自動的に計算、表示されます</t>
        </r>
      </text>
    </comment>
    <comment ref="F13" authorId="0" shapeId="0" xr:uid="{00000000-0006-0000-0100-000002000000}">
      <text>
        <r>
          <rPr>
            <b/>
            <sz val="9"/>
            <color indexed="10"/>
            <rFont val="ＭＳ Ｐゴシック"/>
            <family val="3"/>
            <charset val="128"/>
          </rPr>
          <t>前年度の会員数より自動的に計算、表示されます</t>
        </r>
      </text>
    </comment>
    <comment ref="F30" authorId="0" shapeId="0" xr:uid="{00000000-0006-0000-0100-000003000000}">
      <text>
        <r>
          <rPr>
            <sz val="9"/>
            <color indexed="53"/>
            <rFont val="ＭＳ Ｐゴシック"/>
            <family val="3"/>
            <charset val="128"/>
          </rPr>
          <t>市補助金や会費以外の収入、例えば、臨時会費、公園掃除、寄付金などで１万円を超える場合にはその総額を入力して下さい。</t>
        </r>
        <r>
          <rPr>
            <sz val="9"/>
            <color indexed="81"/>
            <rFont val="ＭＳ Ｐゴシック"/>
            <family val="3"/>
            <charset val="128"/>
          </rPr>
          <t xml:space="preserve">
</t>
        </r>
      </text>
    </comment>
    <comment ref="F40" authorId="0" shapeId="0" xr:uid="{00000000-0006-0000-0100-000004000000}">
      <text>
        <r>
          <rPr>
            <sz val="9"/>
            <color indexed="10"/>
            <rFont val="ＭＳ Ｐゴシック"/>
            <family val="3"/>
            <charset val="128"/>
          </rPr>
          <t>市補助金や会費以外の収入、例えば、臨時会費、公園掃除、寄付金などで１万円を超える場合にはその総額を入力して下さい。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29" authorId="0" shapeId="0" xr:uid="{00000000-0006-0000-0600-000001000000}">
      <text>
        <r>
          <rPr>
            <sz val="9"/>
            <color indexed="10"/>
            <rFont val="ＭＳ Ｐゴシック"/>
            <family val="3"/>
            <charset val="128"/>
          </rPr>
          <t>予備費がマイナスの場合"ERROR！"が表示されます。
"ERROR！"が出たら、収支を見直してください！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Shigeo Tsuchiya</author>
    <author xml:space="preserve"> </author>
  </authors>
  <commentList>
    <comment ref="E4" authorId="0" shapeId="0" xr:uid="{00000000-0006-0000-0900-000001000000}">
      <text>
        <r>
          <rPr>
            <sz val="10"/>
            <color indexed="10"/>
            <rFont val="ＭＳ Ｐゴシック"/>
            <family val="3"/>
            <charset val="128"/>
          </rPr>
          <t>数式が入っていますので</t>
        </r>
        <r>
          <rPr>
            <sz val="9"/>
            <color indexed="10"/>
            <rFont val="ＭＳ Ｐゴシック"/>
            <family val="3"/>
            <charset val="128"/>
          </rPr>
          <t>入力は禁止です。
左の生年月日欄に入力すると４月１日付け満年齢が自動計算されます。</t>
        </r>
      </text>
    </comment>
    <comment ref="F4" authorId="0" shapeId="0" xr:uid="{00000000-0006-0000-0900-000002000000}">
      <text>
        <r>
          <rPr>
            <sz val="10"/>
            <color indexed="10"/>
            <rFont val="ＭＳ Ｐゴシック"/>
            <family val="3"/>
            <charset val="128"/>
          </rPr>
          <t>セルのプルダウンメニューより男女を選択してください。</t>
        </r>
      </text>
    </comment>
    <comment ref="I4" authorId="1" shapeId="0" xr:uid="{00000000-0006-0000-0900-000003000000}">
      <text>
        <r>
          <rPr>
            <sz val="10"/>
            <color indexed="10"/>
            <rFont val="ＭＳ Ｐゴシック"/>
            <family val="3"/>
            <charset val="128"/>
          </rPr>
          <t>日付表示形式：yyyy/m/d と半角入力して下さい。</t>
        </r>
        <r>
          <rPr>
            <sz val="9"/>
            <color indexed="81"/>
            <rFont val="ＭＳ Ｐゴシック"/>
            <family val="3"/>
            <charset val="128"/>
          </rPr>
          <t xml:space="preserve">
</t>
        </r>
        <r>
          <rPr>
            <sz val="10"/>
            <color indexed="10"/>
            <rFont val="ＭＳ Ｐゴシック"/>
            <family val="3"/>
            <charset val="128"/>
          </rPr>
          <t>通常は非表示です。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makoto</author>
    <author>岩田克美</author>
  </authors>
  <commentList>
    <comment ref="Q32" authorId="0" shapeId="0" xr:uid="{00000000-0006-0000-0B00-000001000000}">
      <text>
        <r>
          <rPr>
            <b/>
            <sz val="9"/>
            <color indexed="81"/>
            <rFont val="ＭＳ Ｐゴシック"/>
            <family val="3"/>
            <charset val="128"/>
          </rPr>
          <t>上記補助金額を1ケタずつ記入</t>
        </r>
      </text>
    </comment>
    <comment ref="S32" authorId="0" shapeId="0" xr:uid="{00000000-0006-0000-0B00-000002000000}">
      <text>
        <r>
          <rPr>
            <b/>
            <sz val="9"/>
            <color indexed="81"/>
            <rFont val="ＭＳ Ｐゴシック"/>
            <family val="3"/>
            <charset val="128"/>
          </rPr>
          <t>上記補助金額を1ケタずつ記入</t>
        </r>
      </text>
    </comment>
    <comment ref="U32" authorId="0" shapeId="0" xr:uid="{00000000-0006-0000-0B00-000003000000}">
      <text>
        <r>
          <rPr>
            <b/>
            <sz val="9"/>
            <color indexed="81"/>
            <rFont val="ＭＳ Ｐゴシック"/>
            <family val="3"/>
            <charset val="128"/>
          </rPr>
          <t>上記補助金額を1ケタずつ記入</t>
        </r>
      </text>
    </comment>
    <comment ref="W32" authorId="0" shapeId="0" xr:uid="{00000000-0006-0000-0B00-000004000000}">
      <text>
        <r>
          <rPr>
            <b/>
            <sz val="9"/>
            <color indexed="81"/>
            <rFont val="ＭＳ Ｐゴシック"/>
            <family val="3"/>
            <charset val="128"/>
          </rPr>
          <t>上記補助金額を1ケタずつ記入</t>
        </r>
      </text>
    </comment>
    <comment ref="Y32" authorId="0" shapeId="0" xr:uid="{00000000-0006-0000-0B00-000005000000}">
      <text>
        <r>
          <rPr>
            <b/>
            <sz val="9"/>
            <color indexed="81"/>
            <rFont val="ＭＳ Ｐゴシック"/>
            <family val="3"/>
            <charset val="128"/>
          </rPr>
          <t>上記補助金額を1ケタずつ記入</t>
        </r>
      </text>
    </comment>
    <comment ref="Q38" authorId="1" shapeId="0" xr:uid="{00000000-0006-0000-0B00-000006000000}">
      <text>
        <r>
          <rPr>
            <b/>
            <sz val="9"/>
            <color indexed="81"/>
            <rFont val="ＭＳ Ｐゴシック"/>
            <family val="3"/>
            <charset val="128"/>
          </rPr>
          <t>プルダウンから”普通”、”当座”を選択</t>
        </r>
      </text>
    </comment>
    <comment ref="F39" authorId="1" shapeId="0" xr:uid="{00000000-0006-0000-0B00-000007000000}">
      <text>
        <r>
          <rPr>
            <b/>
            <sz val="9"/>
            <color indexed="81"/>
            <rFont val="ＭＳ Ｐゴシック"/>
            <family val="3"/>
            <charset val="128"/>
          </rPr>
          <t>プルダウンから”銀行”農協”信用金庫”を選択:</t>
        </r>
      </text>
    </comment>
    <comment ref="N39" authorId="1" shapeId="0" xr:uid="{00000000-0006-0000-0B00-000008000000}">
      <text>
        <r>
          <rPr>
            <b/>
            <sz val="9"/>
            <color indexed="81"/>
            <rFont val="ＭＳ Ｐゴシック"/>
            <family val="3"/>
            <charset val="128"/>
          </rPr>
          <t>プルダウンから”本店”支店”出張所”を選択: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Shigeo Tsuchiya</author>
    <author xml:space="preserve"> </author>
  </authors>
  <commentList>
    <comment ref="C4" authorId="0" shapeId="0" xr:uid="{00000000-0006-0000-0C00-000001000000}">
      <text>
        <r>
          <rPr>
            <sz val="10"/>
            <color indexed="10"/>
            <rFont val="ＭＳ Ｐゴシック"/>
            <family val="3"/>
            <charset val="128"/>
          </rPr>
          <t>数式が入っていますので</t>
        </r>
        <r>
          <rPr>
            <sz val="9"/>
            <color indexed="10"/>
            <rFont val="ＭＳ Ｐゴシック"/>
            <family val="3"/>
            <charset val="128"/>
          </rPr>
          <t>入力は禁止です。左の生年月日欄に入力すると４月１日付け満年齢が自動計算されます。</t>
        </r>
      </text>
    </comment>
    <comment ref="D4" authorId="0" shapeId="0" xr:uid="{00000000-0006-0000-0C00-000002000000}">
      <text>
        <r>
          <rPr>
            <sz val="10"/>
            <color indexed="10"/>
            <rFont val="ＭＳ Ｐゴシック"/>
            <family val="3"/>
            <charset val="128"/>
          </rPr>
          <t>数式が入っていますので</t>
        </r>
        <r>
          <rPr>
            <sz val="9"/>
            <color indexed="10"/>
            <rFont val="ＭＳ Ｐゴシック"/>
            <family val="3"/>
            <charset val="128"/>
          </rPr>
          <t>入力は禁止です。左の生年月日欄に入力すると４月１日付け満年齢が自動計算されます。</t>
        </r>
      </text>
    </comment>
    <comment ref="F4" authorId="1" shapeId="0" xr:uid="{00000000-0006-0000-0C00-000003000000}">
      <text>
        <r>
          <rPr>
            <sz val="10"/>
            <color indexed="10"/>
            <rFont val="ＭＳ Ｐゴシック"/>
            <family val="3"/>
            <charset val="128"/>
          </rPr>
          <t>日付表示形式：yyyy/m/d と半角入力して下さい。</t>
        </r>
        <r>
          <rPr>
            <sz val="9"/>
            <color indexed="81"/>
            <rFont val="ＭＳ Ｐゴシック"/>
            <family val="3"/>
            <charset val="128"/>
          </rPr>
          <t xml:space="preserve">
</t>
        </r>
        <r>
          <rPr>
            <sz val="10"/>
            <color indexed="10"/>
            <rFont val="ＭＳ Ｐゴシック"/>
            <family val="3"/>
            <charset val="128"/>
          </rPr>
          <t>通常は非表示です。</t>
        </r>
      </text>
    </comment>
  </commentList>
</comments>
</file>

<file path=xl/sharedStrings.xml><?xml version="1.0" encoding="utf-8"?>
<sst xmlns="http://schemas.openxmlformats.org/spreadsheetml/2006/main" count="597" uniqueCount="395">
  <si>
    <t>　藤沢市内</t>
    <rPh sb="1" eb="3">
      <t>フジサワ</t>
    </rPh>
    <rPh sb="3" eb="5">
      <t>シナイ</t>
    </rPh>
    <phoneticPr fontId="3"/>
  </si>
  <si>
    <t>住　　　所</t>
    <rPh sb="0" eb="1">
      <t>ジュウ</t>
    </rPh>
    <rPh sb="4" eb="5">
      <t>トコロ</t>
    </rPh>
    <phoneticPr fontId="3"/>
  </si>
  <si>
    <t>市補助金</t>
    <rPh sb="0" eb="1">
      <t>シ</t>
    </rPh>
    <rPh sb="1" eb="4">
      <t>ホジョキン</t>
    </rPh>
    <phoneticPr fontId="3"/>
  </si>
  <si>
    <t>助  成 金</t>
    <rPh sb="0" eb="1">
      <t>スケ</t>
    </rPh>
    <rPh sb="3" eb="4">
      <t>シゲル</t>
    </rPh>
    <rPh sb="5" eb="6">
      <t>カネ</t>
    </rPh>
    <phoneticPr fontId="3"/>
  </si>
  <si>
    <t>繰  越 金</t>
    <rPh sb="0" eb="1">
      <t>グリ</t>
    </rPh>
    <rPh sb="3" eb="4">
      <t>コシ</t>
    </rPh>
    <rPh sb="5" eb="6">
      <t>キン</t>
    </rPh>
    <phoneticPr fontId="3"/>
  </si>
  <si>
    <t>合　　計</t>
    <rPh sb="0" eb="1">
      <t>ゴウ</t>
    </rPh>
    <rPh sb="3" eb="4">
      <t>ケイ</t>
    </rPh>
    <phoneticPr fontId="3"/>
  </si>
  <si>
    <t>市老連負担金</t>
    <rPh sb="0" eb="1">
      <t>シ</t>
    </rPh>
    <rPh sb="1" eb="2">
      <t>ロウ</t>
    </rPh>
    <rPh sb="2" eb="3">
      <t>レン</t>
    </rPh>
    <rPh sb="3" eb="6">
      <t>フタンキン</t>
    </rPh>
    <phoneticPr fontId="3"/>
  </si>
  <si>
    <t>活　 動　 費</t>
    <rPh sb="0" eb="1">
      <t>カツ</t>
    </rPh>
    <rPh sb="3" eb="4">
      <t>ドウ</t>
    </rPh>
    <rPh sb="6" eb="7">
      <t>ヒ</t>
    </rPh>
    <phoneticPr fontId="3"/>
  </si>
  <si>
    <t>事　 務　 費</t>
    <rPh sb="0" eb="1">
      <t>コト</t>
    </rPh>
    <rPh sb="3" eb="4">
      <t>ツトム</t>
    </rPh>
    <rPh sb="6" eb="7">
      <t>ヒ</t>
    </rPh>
    <phoneticPr fontId="3"/>
  </si>
  <si>
    <t>慶　 弔　 費</t>
    <rPh sb="0" eb="1">
      <t>ケイ</t>
    </rPh>
    <rPh sb="3" eb="4">
      <t>トムラ</t>
    </rPh>
    <rPh sb="6" eb="7">
      <t>ヒ</t>
    </rPh>
    <phoneticPr fontId="3"/>
  </si>
  <si>
    <t>賀詞交換会費用</t>
    <rPh sb="0" eb="2">
      <t>ガシ</t>
    </rPh>
    <rPh sb="2" eb="4">
      <t>コウカン</t>
    </rPh>
    <rPh sb="4" eb="5">
      <t>カイ</t>
    </rPh>
    <rPh sb="5" eb="7">
      <t>ヒヨウ</t>
    </rPh>
    <phoneticPr fontId="3"/>
  </si>
  <si>
    <t>定例以外のもの</t>
    <rPh sb="0" eb="2">
      <t>テイレイ</t>
    </rPh>
    <rPh sb="2" eb="4">
      <t>イガイ</t>
    </rPh>
    <phoneticPr fontId="3"/>
  </si>
  <si>
    <t>件数</t>
    <rPh sb="0" eb="2">
      <t>ケンスウ</t>
    </rPh>
    <phoneticPr fontId="3"/>
  </si>
  <si>
    <t>毎月定例のもの</t>
    <rPh sb="0" eb="2">
      <t>マイツキ</t>
    </rPh>
    <rPh sb="2" eb="4">
      <t>テイレイ</t>
    </rPh>
    <phoneticPr fontId="3"/>
  </si>
  <si>
    <t>月</t>
    <rPh sb="0" eb="1">
      <t>ツキ</t>
    </rPh>
    <phoneticPr fontId="3"/>
  </si>
  <si>
    <t>４月</t>
    <rPh sb="1" eb="2">
      <t>ツキ</t>
    </rPh>
    <phoneticPr fontId="3"/>
  </si>
  <si>
    <t>５月</t>
  </si>
  <si>
    <t>６月</t>
  </si>
  <si>
    <t>７月</t>
  </si>
  <si>
    <t>８月</t>
  </si>
  <si>
    <t>９月</t>
  </si>
  <si>
    <t>１０月</t>
  </si>
  <si>
    <t>１１月</t>
  </si>
  <si>
    <t>1月</t>
  </si>
  <si>
    <t>2月</t>
  </si>
  <si>
    <t>活　　動　　の　　内　　容</t>
    <rPh sb="0" eb="1">
      <t>カツ</t>
    </rPh>
    <rPh sb="3" eb="4">
      <t>ドウ</t>
    </rPh>
    <rPh sb="9" eb="10">
      <t>ウチ</t>
    </rPh>
    <rPh sb="12" eb="13">
      <t>カタチ</t>
    </rPh>
    <phoneticPr fontId="3"/>
  </si>
  <si>
    <t>参加人数</t>
    <rPh sb="0" eb="2">
      <t>サンカ</t>
    </rPh>
    <rPh sb="2" eb="4">
      <t>ニンズウ</t>
    </rPh>
    <phoneticPr fontId="3"/>
  </si>
  <si>
    <t>12月</t>
    <phoneticPr fontId="3"/>
  </si>
  <si>
    <t>市 老 連 会 費</t>
    <rPh sb="0" eb="1">
      <t>シ</t>
    </rPh>
    <rPh sb="2" eb="3">
      <t>ロウ</t>
    </rPh>
    <rPh sb="4" eb="5">
      <t>レン</t>
    </rPh>
    <rPh sb="6" eb="7">
      <t>カイ</t>
    </rPh>
    <rPh sb="8" eb="9">
      <t>ヒ</t>
    </rPh>
    <phoneticPr fontId="3"/>
  </si>
  <si>
    <t>会　 議　 費</t>
    <rPh sb="0" eb="1">
      <t>カイ</t>
    </rPh>
    <rPh sb="3" eb="4">
      <t>ギ</t>
    </rPh>
    <rPh sb="6" eb="7">
      <t>ヒ</t>
    </rPh>
    <phoneticPr fontId="3"/>
  </si>
  <si>
    <t>　 別紙</t>
    <rPh sb="2" eb="4">
      <t>ベッシ</t>
    </rPh>
    <phoneticPr fontId="3"/>
  </si>
  <si>
    <t>（翌年繰越金）</t>
    <rPh sb="1" eb="3">
      <t>ヨクネン</t>
    </rPh>
    <rPh sb="3" eb="5">
      <t>クリコシ</t>
    </rPh>
    <rPh sb="5" eb="6">
      <t>キン</t>
    </rPh>
    <phoneticPr fontId="3"/>
  </si>
  <si>
    <t>予　備　費</t>
    <rPh sb="0" eb="1">
      <t>ヨ</t>
    </rPh>
    <rPh sb="2" eb="3">
      <t>ビ</t>
    </rPh>
    <rPh sb="4" eb="5">
      <t>ヒ</t>
    </rPh>
    <phoneticPr fontId="3"/>
  </si>
  <si>
    <t>合計</t>
    <rPh sb="0" eb="1">
      <t>ゴウ</t>
    </rPh>
    <rPh sb="1" eb="2">
      <t>ケイ</t>
    </rPh>
    <phoneticPr fontId="3"/>
  </si>
  <si>
    <t>３月</t>
    <phoneticPr fontId="3"/>
  </si>
  <si>
    <t>参加人数</t>
    <rPh sb="0" eb="2">
      <t>サンカ</t>
    </rPh>
    <rPh sb="2" eb="3">
      <t>ニン</t>
    </rPh>
    <rPh sb="3" eb="4">
      <t>カズ</t>
    </rPh>
    <phoneticPr fontId="3"/>
  </si>
  <si>
    <t>市老連会費</t>
    <rPh sb="0" eb="3">
      <t>シロウレン</t>
    </rPh>
    <rPh sb="3" eb="5">
      <t>カイヒ</t>
    </rPh>
    <phoneticPr fontId="3"/>
  </si>
  <si>
    <t>会長研修会費用</t>
    <rPh sb="0" eb="2">
      <t>カイチョウ</t>
    </rPh>
    <rPh sb="2" eb="4">
      <t>ケンシュウ</t>
    </rPh>
    <rPh sb="4" eb="5">
      <t>カイ</t>
    </rPh>
    <rPh sb="5" eb="7">
      <t>ヒヨウ</t>
    </rPh>
    <phoneticPr fontId="14"/>
  </si>
  <si>
    <t>賀詞交歓会費用</t>
    <rPh sb="0" eb="2">
      <t>ガシ</t>
    </rPh>
    <rPh sb="2" eb="4">
      <t>コウカン</t>
    </rPh>
    <rPh sb="4" eb="5">
      <t>カイ</t>
    </rPh>
    <rPh sb="5" eb="7">
      <t>ヒヨウ</t>
    </rPh>
    <phoneticPr fontId="14"/>
  </si>
  <si>
    <t>収入の部</t>
    <rPh sb="0" eb="2">
      <t>シュウニュウ</t>
    </rPh>
    <rPh sb="3" eb="4">
      <t>ブ</t>
    </rPh>
    <phoneticPr fontId="3"/>
  </si>
  <si>
    <t>助成金</t>
    <rPh sb="0" eb="3">
      <t>ジョセイキン</t>
    </rPh>
    <phoneticPr fontId="14"/>
  </si>
  <si>
    <t>雑収入</t>
    <rPh sb="0" eb="1">
      <t>ザツ</t>
    </rPh>
    <rPh sb="1" eb="3">
      <t>シュウニュウ</t>
    </rPh>
    <phoneticPr fontId="14"/>
  </si>
  <si>
    <t>合計丸め値</t>
    <rPh sb="0" eb="1">
      <t>ゴウ</t>
    </rPh>
    <rPh sb="1" eb="2">
      <t>ケイ</t>
    </rPh>
    <rPh sb="2" eb="3">
      <t>マル</t>
    </rPh>
    <rPh sb="4" eb="5">
      <t>チ</t>
    </rPh>
    <phoneticPr fontId="14"/>
  </si>
  <si>
    <t>支出の部</t>
    <rPh sb="0" eb="2">
      <t>シシュツ</t>
    </rPh>
    <rPh sb="3" eb="4">
      <t>ブ</t>
    </rPh>
    <phoneticPr fontId="3"/>
  </si>
  <si>
    <t>活動費</t>
    <rPh sb="0" eb="2">
      <t>カツドウ</t>
    </rPh>
    <rPh sb="2" eb="3">
      <t>ヒ</t>
    </rPh>
    <phoneticPr fontId="14"/>
  </si>
  <si>
    <t>会議費</t>
    <rPh sb="0" eb="3">
      <t>カイギヒ</t>
    </rPh>
    <phoneticPr fontId="14"/>
  </si>
  <si>
    <t>事務費</t>
    <rPh sb="0" eb="3">
      <t>ジムヒ</t>
    </rPh>
    <phoneticPr fontId="14"/>
  </si>
  <si>
    <t>慶弔費</t>
    <rPh sb="0" eb="2">
      <t>ケイチョウ</t>
    </rPh>
    <rPh sb="2" eb="3">
      <t>ヒ</t>
    </rPh>
    <phoneticPr fontId="14"/>
  </si>
  <si>
    <t>繰越金</t>
    <rPh sb="0" eb="2">
      <t>クリコシ</t>
    </rPh>
    <rPh sb="2" eb="3">
      <t>キン</t>
    </rPh>
    <phoneticPr fontId="14"/>
  </si>
  <si>
    <t>入力欄のガイダンス</t>
    <rPh sb="0" eb="2">
      <t>ニュウリョク</t>
    </rPh>
    <rPh sb="2" eb="3">
      <t>ラン</t>
    </rPh>
    <phoneticPr fontId="3"/>
  </si>
  <si>
    <t>予算書</t>
    <rPh sb="0" eb="3">
      <t>ヨサンショ</t>
    </rPh>
    <phoneticPr fontId="3"/>
  </si>
  <si>
    <t>【入力の分類】</t>
    <rPh sb="1" eb="3">
      <t>ニュウリョク</t>
    </rPh>
    <rPh sb="4" eb="6">
      <t>ブンルイ</t>
    </rPh>
    <phoneticPr fontId="3"/>
  </si>
  <si>
    <t>増減（△）</t>
    <rPh sb="0" eb="2">
      <t>ゾウゲン</t>
    </rPh>
    <phoneticPr fontId="3"/>
  </si>
  <si>
    <t>活 動 費</t>
    <rPh sb="0" eb="1">
      <t>カツ</t>
    </rPh>
    <rPh sb="2" eb="3">
      <t>ドウ</t>
    </rPh>
    <rPh sb="4" eb="5">
      <t>ヒ</t>
    </rPh>
    <phoneticPr fontId="3"/>
  </si>
  <si>
    <t>事 務 費</t>
    <rPh sb="0" eb="1">
      <t>コト</t>
    </rPh>
    <rPh sb="2" eb="3">
      <t>ツトム</t>
    </rPh>
    <rPh sb="4" eb="5">
      <t>ヒ</t>
    </rPh>
    <phoneticPr fontId="3"/>
  </si>
  <si>
    <t>慶 弔 費</t>
    <rPh sb="0" eb="1">
      <t>ケイ</t>
    </rPh>
    <rPh sb="2" eb="3">
      <t>トムラ</t>
    </rPh>
    <rPh sb="4" eb="5">
      <t>ヒ</t>
    </rPh>
    <phoneticPr fontId="3"/>
  </si>
  <si>
    <t>③</t>
    <phoneticPr fontId="3"/>
  </si>
  <si>
    <t>補助金・会費・負担金等に係わる共通事項     　</t>
    <rPh sb="0" eb="2">
      <t>ホジョ</t>
    </rPh>
    <rPh sb="2" eb="3">
      <t>キン</t>
    </rPh>
    <rPh sb="4" eb="6">
      <t>カイヒ</t>
    </rPh>
    <rPh sb="7" eb="9">
      <t>フタン</t>
    </rPh>
    <rPh sb="9" eb="10">
      <t>キン</t>
    </rPh>
    <rPh sb="10" eb="11">
      <t>トウ</t>
    </rPh>
    <rPh sb="12" eb="13">
      <t>カカ</t>
    </rPh>
    <rPh sb="15" eb="17">
      <t>キョウツウ</t>
    </rPh>
    <rPh sb="17" eb="19">
      <t>ジコウ</t>
    </rPh>
    <phoneticPr fontId="14"/>
  </si>
  <si>
    <t>①</t>
    <phoneticPr fontId="3"/>
  </si>
  <si>
    <t>収支決算書</t>
    <rPh sb="0" eb="2">
      <t>シュウシ</t>
    </rPh>
    <rPh sb="2" eb="5">
      <t>ケッサンショ</t>
    </rPh>
    <phoneticPr fontId="3"/>
  </si>
  <si>
    <t>活動実施記録</t>
    <rPh sb="0" eb="2">
      <t>カツドウ</t>
    </rPh>
    <rPh sb="2" eb="4">
      <t>ジッシ</t>
    </rPh>
    <rPh sb="4" eb="6">
      <t>キロク</t>
    </rPh>
    <phoneticPr fontId="3"/>
  </si>
  <si>
    <t>補助金交付申請書</t>
    <rPh sb="0" eb="3">
      <t>ホジョキン</t>
    </rPh>
    <rPh sb="3" eb="5">
      <t>コウフ</t>
    </rPh>
    <rPh sb="5" eb="8">
      <t>シンセイショ</t>
    </rPh>
    <phoneticPr fontId="3"/>
  </si>
  <si>
    <t>収支予算書</t>
    <rPh sb="0" eb="2">
      <t>シュウシ</t>
    </rPh>
    <rPh sb="2" eb="5">
      <t>ヨサンショ</t>
    </rPh>
    <phoneticPr fontId="3"/>
  </si>
  <si>
    <t>レポートの印刷</t>
    <rPh sb="5" eb="7">
      <t>インサツ</t>
    </rPh>
    <phoneticPr fontId="3"/>
  </si>
  <si>
    <t>補助金申請の手引き</t>
    <rPh sb="0" eb="3">
      <t>ホジョキン</t>
    </rPh>
    <rPh sb="3" eb="5">
      <t>シンセイ</t>
    </rPh>
    <rPh sb="6" eb="8">
      <t>テビ</t>
    </rPh>
    <phoneticPr fontId="3"/>
  </si>
  <si>
    <t>手動操作</t>
    <rPh sb="0" eb="2">
      <t>シュドウ</t>
    </rPh>
    <rPh sb="2" eb="4">
      <t>ソウサ</t>
    </rPh>
    <phoneticPr fontId="3"/>
  </si>
  <si>
    <t>地区老連負担金</t>
    <rPh sb="0" eb="2">
      <t>チク</t>
    </rPh>
    <rPh sb="2" eb="3">
      <t>ロウ</t>
    </rPh>
    <rPh sb="3" eb="4">
      <t>レン</t>
    </rPh>
    <rPh sb="4" eb="7">
      <t>フタンキン</t>
    </rPh>
    <phoneticPr fontId="14"/>
  </si>
  <si>
    <t>単位クラブ前年度収支決算書の予算額に係わる事項</t>
    <rPh sb="0" eb="2">
      <t>タンイ</t>
    </rPh>
    <rPh sb="5" eb="8">
      <t>ゼンネンド</t>
    </rPh>
    <rPh sb="8" eb="10">
      <t>シュウシ</t>
    </rPh>
    <rPh sb="10" eb="12">
      <t>ケッサン</t>
    </rPh>
    <rPh sb="12" eb="13">
      <t>ショ</t>
    </rPh>
    <rPh sb="14" eb="17">
      <t>ヨサンガク</t>
    </rPh>
    <rPh sb="18" eb="19">
      <t>カカ</t>
    </rPh>
    <rPh sb="21" eb="23">
      <t>ジコウ</t>
    </rPh>
    <phoneticPr fontId="14"/>
  </si>
  <si>
    <t>単位クラブ今年度収支予算書の予算額に係わる事項</t>
    <rPh sb="0" eb="2">
      <t>タンイ</t>
    </rPh>
    <rPh sb="5" eb="8">
      <t>コンネンド</t>
    </rPh>
    <rPh sb="8" eb="10">
      <t>シュウシ</t>
    </rPh>
    <rPh sb="10" eb="12">
      <t>ヨサン</t>
    </rPh>
    <rPh sb="12" eb="13">
      <t>ショ</t>
    </rPh>
    <rPh sb="14" eb="17">
      <t>ヨサンガク</t>
    </rPh>
    <rPh sb="18" eb="19">
      <t>カカ</t>
    </rPh>
    <rPh sb="21" eb="23">
      <t>ジコウ</t>
    </rPh>
    <phoneticPr fontId="14"/>
  </si>
  <si>
    <t>単位クラブ前年度収支決算書の決算額に係わる事項</t>
    <rPh sb="0" eb="2">
      <t>タンイ</t>
    </rPh>
    <rPh sb="5" eb="8">
      <t>ゼンネンド</t>
    </rPh>
    <rPh sb="8" eb="10">
      <t>シュウシ</t>
    </rPh>
    <rPh sb="10" eb="12">
      <t>ケッサン</t>
    </rPh>
    <rPh sb="12" eb="13">
      <t>ショ</t>
    </rPh>
    <rPh sb="14" eb="16">
      <t>ケッサン</t>
    </rPh>
    <rPh sb="16" eb="17">
      <t>ガク</t>
    </rPh>
    <rPh sb="18" eb="19">
      <t>カカ</t>
    </rPh>
    <rPh sb="21" eb="23">
      <t>ジコウ</t>
    </rPh>
    <phoneticPr fontId="14"/>
  </si>
  <si>
    <t>地区老連負担金</t>
    <rPh sb="0" eb="2">
      <t>チク</t>
    </rPh>
    <rPh sb="2" eb="3">
      <t>ロウ</t>
    </rPh>
    <rPh sb="3" eb="4">
      <t>レン</t>
    </rPh>
    <rPh sb="4" eb="7">
      <t>フタンキン</t>
    </rPh>
    <phoneticPr fontId="3"/>
  </si>
  <si>
    <t>雑　費</t>
    <rPh sb="0" eb="1">
      <t>ザツ</t>
    </rPh>
    <rPh sb="2" eb="3">
      <t>ヒ</t>
    </rPh>
    <phoneticPr fontId="14"/>
  </si>
  <si>
    <t>【　事前準備　】</t>
    <rPh sb="2" eb="4">
      <t>ジゼン</t>
    </rPh>
    <rPh sb="4" eb="6">
      <t>ジュンビ</t>
    </rPh>
    <phoneticPr fontId="3"/>
  </si>
  <si>
    <t>会員数：</t>
    <rPh sb="0" eb="3">
      <t>カイインスウ</t>
    </rPh>
    <phoneticPr fontId="3"/>
  </si>
  <si>
    <t>（前年度）</t>
    <rPh sb="1" eb="4">
      <t>ゼンネンド</t>
    </rPh>
    <phoneticPr fontId="3"/>
  </si>
  <si>
    <t>特別年会費（B）：</t>
    <rPh sb="0" eb="2">
      <t>トクベツ</t>
    </rPh>
    <rPh sb="2" eb="3">
      <t>トシ</t>
    </rPh>
    <rPh sb="3" eb="5">
      <t>カイヒ</t>
    </rPh>
    <phoneticPr fontId="3"/>
  </si>
  <si>
    <t>（今年度）</t>
    <rPh sb="1" eb="4">
      <t>コンネンド</t>
    </rPh>
    <phoneticPr fontId="3"/>
  </si>
  <si>
    <t>通常年会費（A）：</t>
    <rPh sb="0" eb="2">
      <t>ツウジョウ</t>
    </rPh>
    <rPh sb="2" eb="3">
      <t>トシ</t>
    </rPh>
    <rPh sb="3" eb="5">
      <t>カイヒ</t>
    </rPh>
    <phoneticPr fontId="3"/>
  </si>
  <si>
    <t>その他収入</t>
    <rPh sb="2" eb="3">
      <t>タ</t>
    </rPh>
    <rPh sb="3" eb="5">
      <t>シュウニュウ</t>
    </rPh>
    <phoneticPr fontId="3"/>
  </si>
  <si>
    <t>予算額</t>
    <rPh sb="0" eb="1">
      <t>ヨ</t>
    </rPh>
    <rPh sb="1" eb="2">
      <t>サン</t>
    </rPh>
    <rPh sb="2" eb="3">
      <t>ガク</t>
    </rPh>
    <phoneticPr fontId="3"/>
  </si>
  <si>
    <t xml:space="preserve"> ： 内容確認のみでよい項目</t>
    <phoneticPr fontId="3"/>
  </si>
  <si>
    <t xml:space="preserve"> ： 変更時のみ修正入力する項目</t>
    <phoneticPr fontId="3"/>
  </si>
  <si>
    <t xml:space="preserve"> ： 毎年新規に入力する項目</t>
    <phoneticPr fontId="3"/>
  </si>
  <si>
    <t>その他支出</t>
    <rPh sb="2" eb="3">
      <t>タ</t>
    </rPh>
    <rPh sb="3" eb="5">
      <t>シシュツ</t>
    </rPh>
    <phoneticPr fontId="14"/>
  </si>
  <si>
    <t>その他支出</t>
    <rPh sb="2" eb="3">
      <t>タ</t>
    </rPh>
    <rPh sb="3" eb="5">
      <t>シシュツ</t>
    </rPh>
    <phoneticPr fontId="3"/>
  </si>
  <si>
    <t>～　補助金申請　～</t>
  </si>
  <si>
    <t>分の補助金申請を作成するための手引きである。</t>
    <rPh sb="0" eb="1">
      <t>ブン</t>
    </rPh>
    <rPh sb="2" eb="5">
      <t>ホジョキン</t>
    </rPh>
    <rPh sb="5" eb="7">
      <t>シンセイ</t>
    </rPh>
    <rPh sb="8" eb="10">
      <t>サクセイ</t>
    </rPh>
    <rPh sb="15" eb="17">
      <t>テビ</t>
    </rPh>
    <phoneticPr fontId="3"/>
  </si>
  <si>
    <t>住　所：</t>
    <rPh sb="0" eb="1">
      <t>ジュウ</t>
    </rPh>
    <rPh sb="2" eb="3">
      <t>ショ</t>
    </rPh>
    <phoneticPr fontId="3"/>
  </si>
  <si>
    <t>氏　名：</t>
    <rPh sb="0" eb="1">
      <t>シ</t>
    </rPh>
    <rPh sb="2" eb="3">
      <t>メイ</t>
    </rPh>
    <phoneticPr fontId="3"/>
  </si>
  <si>
    <t>電話番号：</t>
    <rPh sb="0" eb="2">
      <t>デンワ</t>
    </rPh>
    <rPh sb="2" eb="4">
      <t>バンゴウ</t>
    </rPh>
    <phoneticPr fontId="3"/>
  </si>
  <si>
    <t>特別年会費（B）とは、準会員、途中入会の会員等の会費の事です</t>
    <rPh sb="0" eb="2">
      <t>トクベツ</t>
    </rPh>
    <rPh sb="2" eb="5">
      <t>ネンカイヒ</t>
    </rPh>
    <rPh sb="11" eb="14">
      <t>ジュンカイイン</t>
    </rPh>
    <rPh sb="15" eb="17">
      <t>トチュウ</t>
    </rPh>
    <rPh sb="17" eb="19">
      <t>ニュウカイ</t>
    </rPh>
    <rPh sb="20" eb="22">
      <t>カイイン</t>
    </rPh>
    <rPh sb="22" eb="23">
      <t>トウ</t>
    </rPh>
    <rPh sb="24" eb="26">
      <t>カイヒ</t>
    </rPh>
    <rPh sb="27" eb="28">
      <t>コト</t>
    </rPh>
    <phoneticPr fontId="3"/>
  </si>
  <si>
    <t>特別年会費（B）が複数ある場合は、それ等を合計し平均値を出して下さい</t>
    <rPh sb="0" eb="2">
      <t>トクベツ</t>
    </rPh>
    <rPh sb="2" eb="5">
      <t>ネンカイヒ</t>
    </rPh>
    <rPh sb="9" eb="11">
      <t>フクスウ</t>
    </rPh>
    <rPh sb="13" eb="15">
      <t>バアイ</t>
    </rPh>
    <rPh sb="19" eb="20">
      <t>トウ</t>
    </rPh>
    <rPh sb="21" eb="23">
      <t>ゴウケイ</t>
    </rPh>
    <rPh sb="24" eb="27">
      <t>ヘイキンチ</t>
    </rPh>
    <rPh sb="28" eb="29">
      <t>ダ</t>
    </rPh>
    <rPh sb="31" eb="32">
      <t>クダ</t>
    </rPh>
    <phoneticPr fontId="3"/>
  </si>
  <si>
    <t>押　印</t>
    <rPh sb="0" eb="1">
      <t>オシ</t>
    </rPh>
    <rPh sb="2" eb="3">
      <t>イン</t>
    </rPh>
    <phoneticPr fontId="3"/>
  </si>
  <si>
    <t>【手　　　順】</t>
    <rPh sb="1" eb="2">
      <t>テ</t>
    </rPh>
    <rPh sb="5" eb="6">
      <t>ジュン</t>
    </rPh>
    <phoneticPr fontId="3"/>
  </si>
  <si>
    <t>分の補助金申請入力シート</t>
    <rPh sb="0" eb="1">
      <t>ブン</t>
    </rPh>
    <rPh sb="2" eb="5">
      <t>ホジョキン</t>
    </rPh>
    <rPh sb="5" eb="7">
      <t>シンセイ</t>
    </rPh>
    <rPh sb="7" eb="9">
      <t>ニュウリョク</t>
    </rPh>
    <phoneticPr fontId="3"/>
  </si>
  <si>
    <t>市補助金</t>
    <rPh sb="0" eb="1">
      <t>シ</t>
    </rPh>
    <rPh sb="1" eb="2">
      <t>ホ</t>
    </rPh>
    <rPh sb="2" eb="3">
      <t>スケ</t>
    </rPh>
    <rPh sb="3" eb="4">
      <t>カネ</t>
    </rPh>
    <phoneticPr fontId="14"/>
  </si>
  <si>
    <t>会費</t>
    <rPh sb="0" eb="2">
      <t>カイヒ</t>
    </rPh>
    <phoneticPr fontId="3"/>
  </si>
  <si>
    <t>活動費</t>
    <rPh sb="0" eb="2">
      <t>カツドウ</t>
    </rPh>
    <rPh sb="2" eb="3">
      <t>ヒ</t>
    </rPh>
    <phoneticPr fontId="3"/>
  </si>
  <si>
    <t>②</t>
    <phoneticPr fontId="3"/>
  </si>
  <si>
    <t>④</t>
    <phoneticPr fontId="3"/>
  </si>
  <si>
    <t>会長研修会費用</t>
    <rPh sb="0" eb="2">
      <t>カイチョウ</t>
    </rPh>
    <rPh sb="2" eb="4">
      <t>ケンシュウ</t>
    </rPh>
    <rPh sb="4" eb="5">
      <t>カイ</t>
    </rPh>
    <rPh sb="5" eb="7">
      <t>ヒヨウ</t>
    </rPh>
    <phoneticPr fontId="3"/>
  </si>
  <si>
    <t>X</t>
    <phoneticPr fontId="3"/>
  </si>
  <si>
    <t>=</t>
    <phoneticPr fontId="3"/>
  </si>
  <si>
    <t>（収入の部）</t>
    <rPh sb="1" eb="3">
      <t>シュウニュウ</t>
    </rPh>
    <rPh sb="4" eb="5">
      <t>ブ</t>
    </rPh>
    <phoneticPr fontId="3"/>
  </si>
  <si>
    <t>会　　　費</t>
    <rPh sb="0" eb="1">
      <t>カイ</t>
    </rPh>
    <rPh sb="4" eb="5">
      <t>ヒ</t>
    </rPh>
    <phoneticPr fontId="3"/>
  </si>
  <si>
    <t>雑  収 入</t>
    <rPh sb="0" eb="1">
      <t>ザツ</t>
    </rPh>
    <rPh sb="3" eb="4">
      <t>オサム</t>
    </rPh>
    <rPh sb="5" eb="6">
      <t>イ</t>
    </rPh>
    <phoneticPr fontId="3"/>
  </si>
  <si>
    <t>（支出の部）</t>
    <rPh sb="1" eb="3">
      <t>シシュツ</t>
    </rPh>
    <rPh sb="4" eb="5">
      <t>ブ</t>
    </rPh>
    <phoneticPr fontId="3"/>
  </si>
  <si>
    <t>会　　費</t>
    <rPh sb="0" eb="1">
      <t>カイ</t>
    </rPh>
    <rPh sb="3" eb="4">
      <t>ヒ</t>
    </rPh>
    <phoneticPr fontId="3"/>
  </si>
  <si>
    <t>A</t>
    <phoneticPr fontId="3"/>
  </si>
  <si>
    <t>市老連会費</t>
    <rPh sb="0" eb="1">
      <t>シ</t>
    </rPh>
    <rPh sb="1" eb="2">
      <t>ロウ</t>
    </rPh>
    <rPh sb="2" eb="3">
      <t>レン</t>
    </rPh>
    <rPh sb="3" eb="5">
      <t>カイヒ</t>
    </rPh>
    <phoneticPr fontId="3"/>
  </si>
  <si>
    <t>会 議 費</t>
    <rPh sb="0" eb="1">
      <t>カイ</t>
    </rPh>
    <rPh sb="2" eb="3">
      <t>ギ</t>
    </rPh>
    <rPh sb="4" eb="5">
      <t>ヒ</t>
    </rPh>
    <phoneticPr fontId="3"/>
  </si>
  <si>
    <t>雑　 　費</t>
    <rPh sb="0" eb="1">
      <t>ザツ</t>
    </rPh>
    <rPh sb="4" eb="5">
      <t>ヒ</t>
    </rPh>
    <phoneticPr fontId="3"/>
  </si>
  <si>
    <t>(B)</t>
    <phoneticPr fontId="3"/>
  </si>
  <si>
    <t>x</t>
    <phoneticPr fontId="3"/>
  </si>
  <si>
    <t>B</t>
    <phoneticPr fontId="3"/>
  </si>
  <si>
    <t>市老連負担金</t>
    <rPh sb="0" eb="1">
      <t>シ</t>
    </rPh>
    <rPh sb="1" eb="2">
      <t>ロウ</t>
    </rPh>
    <rPh sb="2" eb="3">
      <t>レン</t>
    </rPh>
    <rPh sb="3" eb="4">
      <t>フ</t>
    </rPh>
    <rPh sb="4" eb="5">
      <t>ニナ</t>
    </rPh>
    <rPh sb="5" eb="6">
      <t>キン</t>
    </rPh>
    <phoneticPr fontId="14"/>
  </si>
  <si>
    <t>会議費</t>
    <rPh sb="0" eb="3">
      <t>カイギヒ</t>
    </rPh>
    <phoneticPr fontId="3"/>
  </si>
  <si>
    <t>収支決算書</t>
    <rPh sb="0" eb="1">
      <t>オサム</t>
    </rPh>
    <rPh sb="1" eb="2">
      <t>ササ</t>
    </rPh>
    <rPh sb="2" eb="3">
      <t>ケツ</t>
    </rPh>
    <rPh sb="3" eb="4">
      <t>サン</t>
    </rPh>
    <rPh sb="4" eb="5">
      <t>ショ</t>
    </rPh>
    <phoneticPr fontId="3"/>
  </si>
  <si>
    <t>合計</t>
    <rPh sb="0" eb="2">
      <t>ゴウケイ</t>
    </rPh>
    <phoneticPr fontId="3"/>
  </si>
  <si>
    <t>&lt;定例以外&gt;</t>
    <rPh sb="1" eb="3">
      <t>テイレイ</t>
    </rPh>
    <rPh sb="3" eb="5">
      <t>イガイ</t>
    </rPh>
    <phoneticPr fontId="3"/>
  </si>
  <si>
    <t>&lt;毎月定例&gt;</t>
    <rPh sb="1" eb="3">
      <t>マイツキ</t>
    </rPh>
    <rPh sb="3" eb="5">
      <t>テイレイ</t>
    </rPh>
    <phoneticPr fontId="3"/>
  </si>
  <si>
    <t>藤沢市長</t>
    <rPh sb="0" eb="1">
      <t>フジ</t>
    </rPh>
    <rPh sb="1" eb="2">
      <t>サワ</t>
    </rPh>
    <rPh sb="2" eb="3">
      <t>シ</t>
    </rPh>
    <rPh sb="3" eb="4">
      <t>チョウ</t>
    </rPh>
    <phoneticPr fontId="3"/>
  </si>
  <si>
    <t>㊞</t>
    <phoneticPr fontId="3"/>
  </si>
  <si>
    <t>㊞</t>
    <phoneticPr fontId="3"/>
  </si>
  <si>
    <t>住所</t>
    <rPh sb="0" eb="1">
      <t>ジュウ</t>
    </rPh>
    <rPh sb="1" eb="2">
      <t>トコロ</t>
    </rPh>
    <phoneticPr fontId="3"/>
  </si>
  <si>
    <t>電話番号</t>
    <rPh sb="0" eb="1">
      <t>デン</t>
    </rPh>
    <rPh sb="1" eb="2">
      <t>ハナシ</t>
    </rPh>
    <rPh sb="2" eb="3">
      <t>バン</t>
    </rPh>
    <rPh sb="3" eb="4">
      <t>ゴウ</t>
    </rPh>
    <phoneticPr fontId="3"/>
  </si>
  <si>
    <t>　老人クラブ運営事業</t>
    <rPh sb="1" eb="3">
      <t>ロウジン</t>
    </rPh>
    <rPh sb="6" eb="8">
      <t>ウンエイ</t>
    </rPh>
    <rPh sb="8" eb="10">
      <t>ジギョウ</t>
    </rPh>
    <phoneticPr fontId="3"/>
  </si>
  <si>
    <t>計画概要　</t>
    <rPh sb="0" eb="1">
      <t>ケイ</t>
    </rPh>
    <rPh sb="1" eb="2">
      <t>ガ</t>
    </rPh>
    <rPh sb="2" eb="3">
      <t>オオムネ</t>
    </rPh>
    <rPh sb="3" eb="4">
      <t>ヨウ</t>
    </rPh>
    <phoneticPr fontId="3"/>
  </si>
  <si>
    <t>着手予定年月日</t>
    <rPh sb="0" eb="1">
      <t>キ</t>
    </rPh>
    <rPh sb="1" eb="2">
      <t>テ</t>
    </rPh>
    <rPh sb="2" eb="3">
      <t>ヨ</t>
    </rPh>
    <rPh sb="3" eb="4">
      <t>サダム</t>
    </rPh>
    <rPh sb="4" eb="5">
      <t>ネン</t>
    </rPh>
    <rPh sb="5" eb="6">
      <t>ツキ</t>
    </rPh>
    <rPh sb="6" eb="7">
      <t>ヒ</t>
    </rPh>
    <phoneticPr fontId="3"/>
  </si>
  <si>
    <t>事業名</t>
    <rPh sb="0" eb="1">
      <t>コト</t>
    </rPh>
    <rPh sb="1" eb="2">
      <t>ギョウ</t>
    </rPh>
    <rPh sb="2" eb="3">
      <t>メイ</t>
    </rPh>
    <phoneticPr fontId="3"/>
  </si>
  <si>
    <t>施行場所　</t>
    <rPh sb="0" eb="1">
      <t>ホドコ</t>
    </rPh>
    <rPh sb="1" eb="2">
      <t>ギョウ</t>
    </rPh>
    <rPh sb="2" eb="3">
      <t>バ</t>
    </rPh>
    <rPh sb="3" eb="4">
      <t>トコロ</t>
    </rPh>
    <phoneticPr fontId="3"/>
  </si>
  <si>
    <t>事業費</t>
    <rPh sb="0" eb="1">
      <t>コト</t>
    </rPh>
    <rPh sb="1" eb="2">
      <t>ギョウ</t>
    </rPh>
    <rPh sb="2" eb="3">
      <t>ヒ</t>
    </rPh>
    <phoneticPr fontId="3"/>
  </si>
  <si>
    <t>次のとおり申請します。</t>
    <rPh sb="0" eb="1">
      <t>ツギ</t>
    </rPh>
    <rPh sb="5" eb="7">
      <t>シンセイ</t>
    </rPh>
    <phoneticPr fontId="3"/>
  </si>
  <si>
    <t>会員総数：</t>
    <rPh sb="0" eb="2">
      <t>カイイン</t>
    </rPh>
    <rPh sb="2" eb="4">
      <t>ソウスウ</t>
    </rPh>
    <phoneticPr fontId="3"/>
  </si>
  <si>
    <t>地区、</t>
    <rPh sb="0" eb="2">
      <t>チク</t>
    </rPh>
    <phoneticPr fontId="3"/>
  </si>
  <si>
    <t>12月</t>
    <phoneticPr fontId="3"/>
  </si>
  <si>
    <t>３月</t>
    <phoneticPr fontId="3"/>
  </si>
  <si>
    <t>寄付金他</t>
    <rPh sb="0" eb="3">
      <t>キフキン</t>
    </rPh>
    <rPh sb="3" eb="4">
      <t>ホカ</t>
    </rPh>
    <phoneticPr fontId="3"/>
  </si>
  <si>
    <t>その他の支出</t>
    <rPh sb="2" eb="3">
      <t>タ</t>
    </rPh>
    <rPh sb="4" eb="6">
      <t>シシュツ</t>
    </rPh>
    <phoneticPr fontId="3"/>
  </si>
  <si>
    <t>毎年変動しない固定的な金額を入力します。</t>
    <rPh sb="0" eb="2">
      <t>マイトシ</t>
    </rPh>
    <rPh sb="2" eb="4">
      <t>ヘンドウ</t>
    </rPh>
    <rPh sb="7" eb="10">
      <t>コテイテキ</t>
    </rPh>
    <rPh sb="11" eb="13">
      <t>キンガク</t>
    </rPh>
    <rPh sb="14" eb="16">
      <t>ニュウリョク</t>
    </rPh>
    <phoneticPr fontId="3"/>
  </si>
  <si>
    <t>入力された金額は、収支予算書の収入、支出</t>
    <rPh sb="0" eb="2">
      <t>ニュウリョク</t>
    </rPh>
    <rPh sb="5" eb="7">
      <t>キンガク</t>
    </rPh>
    <rPh sb="9" eb="11">
      <t>シュウシ</t>
    </rPh>
    <rPh sb="11" eb="13">
      <t>ヨサン</t>
    </rPh>
    <rPh sb="13" eb="14">
      <t>ショ</t>
    </rPh>
    <rPh sb="15" eb="17">
      <t>シュウニュウ</t>
    </rPh>
    <rPh sb="18" eb="20">
      <t>シシュツ</t>
    </rPh>
    <phoneticPr fontId="3"/>
  </si>
  <si>
    <t>の部の各々の項目に自動入力されます。</t>
    <rPh sb="1" eb="2">
      <t>ブ</t>
    </rPh>
    <rPh sb="3" eb="5">
      <t>オノオノ</t>
    </rPh>
    <rPh sb="6" eb="8">
      <t>コウモク</t>
    </rPh>
    <rPh sb="9" eb="11">
      <t>ジドウ</t>
    </rPh>
    <rPh sb="11" eb="13">
      <t>ニュウリョク</t>
    </rPh>
    <phoneticPr fontId="3"/>
  </si>
  <si>
    <t>入力された金額は、「収支決算書」の</t>
    <rPh sb="0" eb="2">
      <t>ニュウリョク</t>
    </rPh>
    <rPh sb="5" eb="7">
      <t>キンガク</t>
    </rPh>
    <rPh sb="10" eb="12">
      <t>シュウシ</t>
    </rPh>
    <rPh sb="12" eb="14">
      <t>ケッサン</t>
    </rPh>
    <rPh sb="14" eb="15">
      <t>ショ</t>
    </rPh>
    <phoneticPr fontId="3"/>
  </si>
  <si>
    <t>「予算額」の収入の部、支出の部の各々の</t>
    <rPh sb="1" eb="4">
      <t>ヨサンガク</t>
    </rPh>
    <rPh sb="6" eb="8">
      <t>シュウニュウ</t>
    </rPh>
    <rPh sb="9" eb="10">
      <t>ブ</t>
    </rPh>
    <rPh sb="11" eb="13">
      <t>シシュツ</t>
    </rPh>
    <rPh sb="14" eb="15">
      <t>ブ</t>
    </rPh>
    <rPh sb="16" eb="18">
      <t>オノオノ</t>
    </rPh>
    <phoneticPr fontId="3"/>
  </si>
  <si>
    <t>項目に自動入力されます。</t>
    <rPh sb="0" eb="2">
      <t>コウモク</t>
    </rPh>
    <rPh sb="3" eb="5">
      <t>ジドウ</t>
    </rPh>
    <rPh sb="5" eb="7">
      <t>ニュウリョク</t>
    </rPh>
    <phoneticPr fontId="3"/>
  </si>
  <si>
    <t>単位クラブの前年度の会計元帳から各々の</t>
    <rPh sb="0" eb="2">
      <t>タンイ</t>
    </rPh>
    <rPh sb="6" eb="9">
      <t>ゼンネンド</t>
    </rPh>
    <rPh sb="10" eb="12">
      <t>カイケイ</t>
    </rPh>
    <rPh sb="12" eb="13">
      <t>モト</t>
    </rPh>
    <rPh sb="13" eb="14">
      <t>チョウ</t>
    </rPh>
    <rPh sb="16" eb="18">
      <t>オノオノ</t>
    </rPh>
    <phoneticPr fontId="3"/>
  </si>
  <si>
    <t>項目に金額を入力します。</t>
    <rPh sb="0" eb="2">
      <t>コウモク</t>
    </rPh>
    <rPh sb="3" eb="5">
      <t>キンガク</t>
    </rPh>
    <rPh sb="6" eb="8">
      <t>ニュウリョク</t>
    </rPh>
    <phoneticPr fontId="3"/>
  </si>
  <si>
    <t>前年度の「収支予算書」を見て、各項目の</t>
    <rPh sb="0" eb="3">
      <t>ゼンネンド</t>
    </rPh>
    <rPh sb="5" eb="7">
      <t>シュウシ</t>
    </rPh>
    <rPh sb="7" eb="9">
      <t>ヨサン</t>
    </rPh>
    <rPh sb="9" eb="10">
      <t>ショ</t>
    </rPh>
    <rPh sb="12" eb="13">
      <t>ミ</t>
    </rPh>
    <rPh sb="15" eb="16">
      <t>カク</t>
    </rPh>
    <rPh sb="16" eb="18">
      <t>コウモク</t>
    </rPh>
    <phoneticPr fontId="3"/>
  </si>
  <si>
    <t>金額を正確に入力します。</t>
    <rPh sb="0" eb="2">
      <t>キンガク</t>
    </rPh>
    <rPh sb="3" eb="5">
      <t>セイカク</t>
    </rPh>
    <rPh sb="6" eb="8">
      <t>ニュウリョク</t>
    </rPh>
    <phoneticPr fontId="3"/>
  </si>
  <si>
    <t>「その他収入」の金額が1万円以上の場合は</t>
    <rPh sb="3" eb="4">
      <t>タ</t>
    </rPh>
    <rPh sb="4" eb="6">
      <t>シュウニュウ</t>
    </rPh>
    <rPh sb="8" eb="10">
      <t>キンガク</t>
    </rPh>
    <rPh sb="12" eb="14">
      <t>マンエン</t>
    </rPh>
    <rPh sb="14" eb="16">
      <t>イジョウ</t>
    </rPh>
    <rPh sb="17" eb="19">
      <t>バアイ</t>
    </rPh>
    <phoneticPr fontId="3"/>
  </si>
  <si>
    <t>摘要欄に「寄付金」「参加費」等の註書を</t>
    <rPh sb="0" eb="2">
      <t>テキヨウ</t>
    </rPh>
    <rPh sb="2" eb="3">
      <t>ラン</t>
    </rPh>
    <rPh sb="5" eb="8">
      <t>キフキン</t>
    </rPh>
    <rPh sb="10" eb="13">
      <t>サンカヒ</t>
    </rPh>
    <rPh sb="14" eb="15">
      <t>トウ</t>
    </rPh>
    <rPh sb="16" eb="17">
      <t>チュウ</t>
    </rPh>
    <rPh sb="17" eb="18">
      <t>ショ</t>
    </rPh>
    <phoneticPr fontId="3"/>
  </si>
  <si>
    <t>して下さい。同様に「その他支出」に</t>
    <rPh sb="2" eb="3">
      <t>クダ</t>
    </rPh>
    <rPh sb="6" eb="8">
      <t>ドウヨウ</t>
    </rPh>
    <rPh sb="12" eb="13">
      <t>タ</t>
    </rPh>
    <rPh sb="13" eb="15">
      <t>シシュツ</t>
    </rPh>
    <phoneticPr fontId="3"/>
  </si>
  <si>
    <t>入力された金額は、収支決算書に自動入力されます。</t>
    <rPh sb="0" eb="2">
      <t>ニュウリョク</t>
    </rPh>
    <rPh sb="5" eb="7">
      <t>キンガク</t>
    </rPh>
    <rPh sb="9" eb="11">
      <t>シュウシ</t>
    </rPh>
    <rPh sb="11" eb="14">
      <t>ケッサンショ</t>
    </rPh>
    <rPh sb="15" eb="17">
      <t>ジドウ</t>
    </rPh>
    <rPh sb="17" eb="19">
      <t>ニュウリョク</t>
    </rPh>
    <phoneticPr fontId="3"/>
  </si>
  <si>
    <t>以上の場合は、摘要欄に「寄付金」「参加費」</t>
    <rPh sb="0" eb="2">
      <t>イジョウ</t>
    </rPh>
    <rPh sb="3" eb="5">
      <t>バアイ</t>
    </rPh>
    <rPh sb="7" eb="9">
      <t>テキヨウ</t>
    </rPh>
    <rPh sb="9" eb="10">
      <t>ラン</t>
    </rPh>
    <rPh sb="12" eb="15">
      <t>キフキン</t>
    </rPh>
    <rPh sb="17" eb="20">
      <t>サンカヒ</t>
    </rPh>
    <phoneticPr fontId="3"/>
  </si>
  <si>
    <t xml:space="preserve">  藤沢市老人クラブ連合会</t>
    <rPh sb="2" eb="5">
      <t>フジサワシ</t>
    </rPh>
    <rPh sb="5" eb="7">
      <t>ロウジン</t>
    </rPh>
    <rPh sb="10" eb="13">
      <t>レンゴウカイ</t>
    </rPh>
    <phoneticPr fontId="3"/>
  </si>
  <si>
    <t>現在</t>
    <rPh sb="0" eb="2">
      <t>ゲンザイ</t>
    </rPh>
    <phoneticPr fontId="3"/>
  </si>
  <si>
    <t>項　　　　目</t>
    <rPh sb="0" eb="1">
      <t>コウ</t>
    </rPh>
    <rPh sb="5" eb="6">
      <t>メ</t>
    </rPh>
    <phoneticPr fontId="3"/>
  </si>
  <si>
    <t>事　　　　　　　項</t>
    <rPh sb="0" eb="1">
      <t>コト</t>
    </rPh>
    <rPh sb="8" eb="9">
      <t>コウ</t>
    </rPh>
    <phoneticPr fontId="3"/>
  </si>
  <si>
    <t>会長宅電話番号</t>
    <rPh sb="0" eb="2">
      <t>カイチョウ</t>
    </rPh>
    <rPh sb="2" eb="3">
      <t>タク</t>
    </rPh>
    <rPh sb="3" eb="5">
      <t>デンワ</t>
    </rPh>
    <rPh sb="5" eb="7">
      <t>バンゴウ</t>
    </rPh>
    <phoneticPr fontId="3"/>
  </si>
  <si>
    <t>会　員　数</t>
    <rPh sb="0" eb="1">
      <t>カイ</t>
    </rPh>
    <rPh sb="2" eb="3">
      <t>イン</t>
    </rPh>
    <rPh sb="4" eb="5">
      <t>カズ</t>
    </rPh>
    <phoneticPr fontId="3"/>
  </si>
  <si>
    <t>会員(人）</t>
    <rPh sb="0" eb="2">
      <t>カイイン</t>
    </rPh>
    <rPh sb="3" eb="4">
      <t>ニン</t>
    </rPh>
    <phoneticPr fontId="3"/>
  </si>
  <si>
    <t>男(人）</t>
    <rPh sb="0" eb="1">
      <t>オトコ</t>
    </rPh>
    <rPh sb="2" eb="3">
      <t>ニン</t>
    </rPh>
    <phoneticPr fontId="3"/>
  </si>
  <si>
    <t>女(人）</t>
    <rPh sb="0" eb="1">
      <t>オンナ</t>
    </rPh>
    <rPh sb="2" eb="3">
      <t>ニン</t>
    </rPh>
    <phoneticPr fontId="3"/>
  </si>
  <si>
    <t>役員名簿</t>
    <rPh sb="0" eb="1">
      <t>エキ</t>
    </rPh>
    <rPh sb="1" eb="2">
      <t>イン</t>
    </rPh>
    <rPh sb="2" eb="3">
      <t>ナ</t>
    </rPh>
    <rPh sb="3" eb="4">
      <t>ボ</t>
    </rPh>
    <phoneticPr fontId="3"/>
  </si>
  <si>
    <t>役職</t>
    <rPh sb="0" eb="2">
      <t>ヤクショク</t>
    </rPh>
    <phoneticPr fontId="3"/>
  </si>
  <si>
    <t>氏　名</t>
    <rPh sb="0" eb="1">
      <t>シ</t>
    </rPh>
    <rPh sb="2" eb="3">
      <t>メイ</t>
    </rPh>
    <phoneticPr fontId="3"/>
  </si>
  <si>
    <t>住所（藤沢市-）</t>
    <rPh sb="0" eb="1">
      <t>ジュウ</t>
    </rPh>
    <rPh sb="1" eb="2">
      <t>ショ</t>
    </rPh>
    <rPh sb="3" eb="6">
      <t>フジサワシ</t>
    </rPh>
    <phoneticPr fontId="3"/>
  </si>
  <si>
    <t>電話番号(0466-)</t>
    <rPh sb="0" eb="2">
      <t>デンワ</t>
    </rPh>
    <rPh sb="2" eb="4">
      <t>バンゴウ</t>
    </rPh>
    <phoneticPr fontId="3"/>
  </si>
  <si>
    <t>監査</t>
    <rPh sb="0" eb="2">
      <t>カンサ</t>
    </rPh>
    <phoneticPr fontId="3"/>
  </si>
  <si>
    <t>会　長</t>
    <rPh sb="0" eb="1">
      <t>カイ</t>
    </rPh>
    <rPh sb="2" eb="3">
      <t>チョウ</t>
    </rPh>
    <phoneticPr fontId="14"/>
  </si>
  <si>
    <t>副会長</t>
    <rPh sb="0" eb="1">
      <t>フク</t>
    </rPh>
    <rPh sb="1" eb="3">
      <t>カイチョウ</t>
    </rPh>
    <phoneticPr fontId="14"/>
  </si>
  <si>
    <t>会　計</t>
    <rPh sb="0" eb="1">
      <t>カイ</t>
    </rPh>
    <rPh sb="2" eb="3">
      <t>ケイ</t>
    </rPh>
    <phoneticPr fontId="14"/>
  </si>
  <si>
    <t>監　査</t>
    <rPh sb="0" eb="1">
      <t>ミ</t>
    </rPh>
    <rPh sb="2" eb="3">
      <t>ジャ</t>
    </rPh>
    <phoneticPr fontId="14"/>
  </si>
  <si>
    <t>※　各クラブの会則をコピーして添付してください。</t>
    <rPh sb="2" eb="3">
      <t>カク</t>
    </rPh>
    <rPh sb="7" eb="9">
      <t>カイソク</t>
    </rPh>
    <rPh sb="15" eb="17">
      <t>テンプ</t>
    </rPh>
    <phoneticPr fontId="3"/>
  </si>
  <si>
    <t>入力不要</t>
    <rPh sb="0" eb="2">
      <t>ニュウリョク</t>
    </rPh>
    <rPh sb="2" eb="4">
      <t>フヨウ</t>
    </rPh>
    <phoneticPr fontId="3"/>
  </si>
  <si>
    <t xml:space="preserve">老人クラブ会員名簿 </t>
    <rPh sb="0" eb="1">
      <t>ロウ</t>
    </rPh>
    <rPh sb="1" eb="2">
      <t>ヒト</t>
    </rPh>
    <rPh sb="5" eb="6">
      <t>カイ</t>
    </rPh>
    <rPh sb="6" eb="7">
      <t>イン</t>
    </rPh>
    <rPh sb="7" eb="8">
      <t>ナ</t>
    </rPh>
    <rPh sb="8" eb="9">
      <t>ボ</t>
    </rPh>
    <phoneticPr fontId="3"/>
  </si>
  <si>
    <t>現 在</t>
    <rPh sb="0" eb="1">
      <t>ウツツ</t>
    </rPh>
    <rPh sb="2" eb="3">
      <t>ザイ</t>
    </rPh>
    <phoneticPr fontId="3"/>
  </si>
  <si>
    <t>住所（藤沢市）</t>
    <rPh sb="0" eb="1">
      <t>ジュウ</t>
    </rPh>
    <rPh sb="1" eb="2">
      <t>トコロ</t>
    </rPh>
    <rPh sb="3" eb="6">
      <t>フジサワシ</t>
    </rPh>
    <phoneticPr fontId="3"/>
  </si>
  <si>
    <t>年齢</t>
    <rPh sb="0" eb="2">
      <t>ネンレイ</t>
    </rPh>
    <phoneticPr fontId="3"/>
  </si>
  <si>
    <t>男女別</t>
    <rPh sb="0" eb="2">
      <t>ダンジョ</t>
    </rPh>
    <rPh sb="2" eb="3">
      <t>ベツ</t>
    </rPh>
    <phoneticPr fontId="3"/>
  </si>
  <si>
    <t>生年月日</t>
    <rPh sb="0" eb="2">
      <t>セイネン</t>
    </rPh>
    <rPh sb="2" eb="4">
      <t>ガッピ</t>
    </rPh>
    <phoneticPr fontId="3"/>
  </si>
  <si>
    <t>男</t>
    <rPh sb="0" eb="1">
      <t>オトコ</t>
    </rPh>
    <phoneticPr fontId="3"/>
  </si>
  <si>
    <t>女</t>
    <rPh sb="0" eb="1">
      <t>オンナ</t>
    </rPh>
    <phoneticPr fontId="3"/>
  </si>
  <si>
    <t>No</t>
    <phoneticPr fontId="3"/>
  </si>
  <si>
    <t>平均年齢</t>
    <rPh sb="0" eb="2">
      <t>ヘイキン</t>
    </rPh>
    <rPh sb="2" eb="4">
      <t>ネンレイ</t>
    </rPh>
    <phoneticPr fontId="3"/>
  </si>
  <si>
    <t>男　　性</t>
    <rPh sb="0" eb="1">
      <t>オトコ</t>
    </rPh>
    <rPh sb="3" eb="4">
      <t>セイ</t>
    </rPh>
    <phoneticPr fontId="3"/>
  </si>
  <si>
    <t>女　　性</t>
    <rPh sb="0" eb="1">
      <t>オンナ</t>
    </rPh>
    <rPh sb="3" eb="4">
      <t>セイ</t>
    </rPh>
    <phoneticPr fontId="3"/>
  </si>
  <si>
    <t>合　　計</t>
    <rPh sb="0" eb="1">
      <t>ア</t>
    </rPh>
    <rPh sb="3" eb="4">
      <t>ケイ</t>
    </rPh>
    <phoneticPr fontId="3"/>
  </si>
  <si>
    <t>60未満</t>
    <rPh sb="2" eb="4">
      <t>ミマン</t>
    </rPh>
    <phoneticPr fontId="3"/>
  </si>
  <si>
    <t>註）地区老連負担金は各自入力して下さい</t>
    <rPh sb="0" eb="1">
      <t>チュウ</t>
    </rPh>
    <rPh sb="2" eb="4">
      <t>チク</t>
    </rPh>
    <rPh sb="4" eb="5">
      <t>ロウ</t>
    </rPh>
    <rPh sb="5" eb="6">
      <t>レン</t>
    </rPh>
    <rPh sb="6" eb="9">
      <t>フタンキン</t>
    </rPh>
    <rPh sb="10" eb="12">
      <t>カクジ</t>
    </rPh>
    <rPh sb="12" eb="14">
      <t>ニュウリョク</t>
    </rPh>
    <rPh sb="16" eb="17">
      <t>シタ</t>
    </rPh>
    <phoneticPr fontId="3"/>
  </si>
  <si>
    <r>
      <t>←</t>
    </r>
    <r>
      <rPr>
        <sz val="10"/>
        <rFont val="HG丸ｺﾞｼｯｸM-PRO"/>
        <family val="3"/>
        <charset val="128"/>
      </rPr>
      <t>「収支予算書」の予備費の金額を入力します。</t>
    </r>
    <rPh sb="2" eb="4">
      <t>シュウシ</t>
    </rPh>
    <rPh sb="4" eb="7">
      <t>ヨサンショ</t>
    </rPh>
    <rPh sb="9" eb="12">
      <t>ヨビヒ</t>
    </rPh>
    <rPh sb="13" eb="15">
      <t>キンガク</t>
    </rPh>
    <rPh sb="16" eb="18">
      <t>ニュウリョク</t>
    </rPh>
    <phoneticPr fontId="3"/>
  </si>
  <si>
    <t>単位クラブの会計予算書から、各々の項目に金額</t>
    <rPh sb="0" eb="2">
      <t>タンイ</t>
    </rPh>
    <rPh sb="6" eb="8">
      <t>カイケイ</t>
    </rPh>
    <rPh sb="8" eb="11">
      <t>ヨサンショ</t>
    </rPh>
    <rPh sb="14" eb="16">
      <t>オノオノ</t>
    </rPh>
    <rPh sb="17" eb="19">
      <t>コウモク</t>
    </rPh>
    <rPh sb="20" eb="22">
      <t>キンガク</t>
    </rPh>
    <phoneticPr fontId="3"/>
  </si>
  <si>
    <t>「その他収入」「その他支出」の金額が1万円</t>
    <rPh sb="3" eb="4">
      <t>タ</t>
    </rPh>
    <rPh sb="4" eb="6">
      <t>シュウニュウ</t>
    </rPh>
    <rPh sb="10" eb="11">
      <t>タ</t>
    </rPh>
    <rPh sb="11" eb="13">
      <t>シシュツ</t>
    </rPh>
    <rPh sb="15" eb="17">
      <t>キンガク</t>
    </rPh>
    <rPh sb="19" eb="21">
      <t>マンエン</t>
    </rPh>
    <phoneticPr fontId="3"/>
  </si>
  <si>
    <t>等の註書をしてして下さい。「雑収入」「予備費」</t>
    <rPh sb="2" eb="3">
      <t>チュウ</t>
    </rPh>
    <rPh sb="3" eb="4">
      <t>ショ</t>
    </rPh>
    <rPh sb="9" eb="10">
      <t>クダ</t>
    </rPh>
    <rPh sb="14" eb="17">
      <t>ザツシュウニュウ</t>
    </rPh>
    <rPh sb="19" eb="22">
      <t>ヨビヒ</t>
    </rPh>
    <phoneticPr fontId="3"/>
  </si>
  <si>
    <t>は自動的に計算され入力されます。入力された</t>
    <rPh sb="1" eb="3">
      <t>ジドウ</t>
    </rPh>
    <rPh sb="3" eb="4">
      <t>テキ</t>
    </rPh>
    <rPh sb="5" eb="7">
      <t>ケイサン</t>
    </rPh>
    <rPh sb="9" eb="11">
      <t>ニュウリョク</t>
    </rPh>
    <rPh sb="16" eb="18">
      <t>ニュウリョク</t>
    </rPh>
    <phoneticPr fontId="3"/>
  </si>
  <si>
    <t>金額は、収支予算書に自動入力されます。</t>
    <rPh sb="0" eb="2">
      <t>キンガク</t>
    </rPh>
    <rPh sb="4" eb="6">
      <t>シュウシ</t>
    </rPh>
    <rPh sb="6" eb="9">
      <t>ヨサンショ</t>
    </rPh>
    <rPh sb="10" eb="12">
      <t>ジドウ</t>
    </rPh>
    <rPh sb="12" eb="14">
      <t>ニュウリョク</t>
    </rPh>
    <phoneticPr fontId="3"/>
  </si>
  <si>
    <r>
      <t>を入力します。</t>
    </r>
    <r>
      <rPr>
        <sz val="9"/>
        <color indexed="10"/>
        <rFont val="HG丸ｺﾞｼｯｸM-PRO"/>
        <family val="3"/>
        <charset val="128"/>
      </rPr>
      <t>「合計丸め値」の欄には入力不要</t>
    </r>
    <rPh sb="1" eb="3">
      <t>ニュウリョク</t>
    </rPh>
    <rPh sb="8" eb="10">
      <t>ゴウケイ</t>
    </rPh>
    <rPh sb="10" eb="11">
      <t>マル</t>
    </rPh>
    <rPh sb="12" eb="13">
      <t>アタイ</t>
    </rPh>
    <rPh sb="15" eb="16">
      <t>ラン</t>
    </rPh>
    <rPh sb="18" eb="20">
      <t>ニュウリョク</t>
    </rPh>
    <rPh sb="20" eb="22">
      <t>フヨウ</t>
    </rPh>
    <phoneticPr fontId="3"/>
  </si>
  <si>
    <t>です。（自動的に丸め値になります）</t>
    <rPh sb="4" eb="7">
      <t>ジドウテキ</t>
    </rPh>
    <rPh sb="8" eb="9">
      <t>マル</t>
    </rPh>
    <rPh sb="10" eb="11">
      <t>アタイ</t>
    </rPh>
    <phoneticPr fontId="3"/>
  </si>
  <si>
    <t>①</t>
    <phoneticPr fontId="3"/>
  </si>
  <si>
    <t>②</t>
    <phoneticPr fontId="3"/>
  </si>
  <si>
    <t>③と④</t>
    <phoneticPr fontId="3"/>
  </si>
  <si>
    <t>藤沢市老人クラブ補助金事業実績報告書</t>
    <rPh sb="0" eb="3">
      <t>フジサワシ</t>
    </rPh>
    <rPh sb="3" eb="5">
      <t>ロウジン</t>
    </rPh>
    <rPh sb="8" eb="11">
      <t>ホジョキン</t>
    </rPh>
    <rPh sb="13" eb="15">
      <t>ジッセキ</t>
    </rPh>
    <phoneticPr fontId="3"/>
  </si>
  <si>
    <t>別紙</t>
    <rPh sb="0" eb="2">
      <t>ベッシ</t>
    </rPh>
    <phoneticPr fontId="3"/>
  </si>
  <si>
    <t>（２）活動実施記録</t>
    <rPh sb="3" eb="5">
      <t>カツドウ</t>
    </rPh>
    <rPh sb="5" eb="7">
      <t>ジッシ</t>
    </rPh>
    <rPh sb="7" eb="9">
      <t>キロク</t>
    </rPh>
    <phoneticPr fontId="3"/>
  </si>
  <si>
    <t>C</t>
    <phoneticPr fontId="3"/>
  </si>
  <si>
    <t xml:space="preserve">寄付金他 </t>
    <rPh sb="0" eb="3">
      <t>キフキン</t>
    </rPh>
    <rPh sb="3" eb="4">
      <t>ホカ</t>
    </rPh>
    <phoneticPr fontId="3"/>
  </si>
  <si>
    <t>藤沢市老人クラブ補助金交付申請書</t>
    <rPh sb="0" eb="3">
      <t>フジサワシ</t>
    </rPh>
    <rPh sb="3" eb="5">
      <t>ロウジン</t>
    </rPh>
    <rPh sb="8" eb="11">
      <t>ホジョキン</t>
    </rPh>
    <rPh sb="11" eb="13">
      <t>コウフ</t>
    </rPh>
    <rPh sb="13" eb="16">
      <t>シンセイショ</t>
    </rPh>
    <phoneticPr fontId="3"/>
  </si>
  <si>
    <t>活動実施記録のとおり</t>
    <rPh sb="2" eb="4">
      <t>ジッシ</t>
    </rPh>
    <phoneticPr fontId="3"/>
  </si>
  <si>
    <t>活動計画書</t>
    <rPh sb="0" eb="2">
      <t>カツドウ</t>
    </rPh>
    <rPh sb="2" eb="4">
      <t>ケイカク</t>
    </rPh>
    <rPh sb="4" eb="5">
      <t>ショ</t>
    </rPh>
    <phoneticPr fontId="3"/>
  </si>
  <si>
    <t>実態調査票</t>
    <phoneticPr fontId="3"/>
  </si>
  <si>
    <t>会 長 氏 名</t>
    <rPh sb="0" eb="1">
      <t>カイ</t>
    </rPh>
    <rPh sb="2" eb="3">
      <t>ナガ</t>
    </rPh>
    <rPh sb="4" eb="5">
      <t>シ</t>
    </rPh>
    <rPh sb="6" eb="7">
      <t>メイ</t>
    </rPh>
    <phoneticPr fontId="3"/>
  </si>
  <si>
    <t>会員名簿</t>
    <rPh sb="0" eb="2">
      <t>カイイン</t>
    </rPh>
    <rPh sb="2" eb="4">
      <t>メイボ</t>
    </rPh>
    <phoneticPr fontId="3"/>
  </si>
  <si>
    <t>60～65未満</t>
    <rPh sb="5" eb="7">
      <t>ミマン</t>
    </rPh>
    <phoneticPr fontId="3"/>
  </si>
  <si>
    <t>65～70未満</t>
    <rPh sb="5" eb="7">
      <t>ミマン</t>
    </rPh>
    <phoneticPr fontId="3"/>
  </si>
  <si>
    <t>70～７5未満</t>
    <rPh sb="5" eb="7">
      <t>ミマン</t>
    </rPh>
    <phoneticPr fontId="3"/>
  </si>
  <si>
    <t>75～80未満</t>
    <rPh sb="5" eb="7">
      <t>ミマン</t>
    </rPh>
    <phoneticPr fontId="3"/>
  </si>
  <si>
    <t>80～85未満</t>
    <rPh sb="5" eb="7">
      <t>ミマン</t>
    </rPh>
    <phoneticPr fontId="3"/>
  </si>
  <si>
    <t>85～90未満</t>
    <rPh sb="5" eb="7">
      <t>ミマン</t>
    </rPh>
    <phoneticPr fontId="3"/>
  </si>
  <si>
    <t>90歳以上</t>
    <rPh sb="2" eb="3">
      <t>サイ</t>
    </rPh>
    <rPh sb="3" eb="5">
      <t>イジョウ</t>
    </rPh>
    <phoneticPr fontId="3"/>
  </si>
  <si>
    <t>「実態調査票」は補助金申請には添付の必要はありませんが、例年7月に入り県老連より「会員の年齢別構成」の提出を求められます。その際、このシートの集計データを活用してください。一覧表を印刷することも出来ます。
4月以降6月末日までに会員の増減（入会者や退会者）があるときは、手書きで増減の修正をしてください。</t>
    <rPh sb="1" eb="6">
      <t>ジッタイチョウサヒョウ</t>
    </rPh>
    <rPh sb="8" eb="11">
      <t>ホジョキン</t>
    </rPh>
    <rPh sb="11" eb="13">
      <t>シンセイ</t>
    </rPh>
    <rPh sb="15" eb="17">
      <t>テンプ</t>
    </rPh>
    <rPh sb="18" eb="20">
      <t>ヒツヨウ</t>
    </rPh>
    <rPh sb="28" eb="30">
      <t>レイネン</t>
    </rPh>
    <rPh sb="31" eb="32">
      <t>ガツ</t>
    </rPh>
    <rPh sb="33" eb="34">
      <t>ハイ</t>
    </rPh>
    <rPh sb="35" eb="36">
      <t>ケン</t>
    </rPh>
    <rPh sb="36" eb="37">
      <t>ロウ</t>
    </rPh>
    <rPh sb="37" eb="38">
      <t>レン</t>
    </rPh>
    <rPh sb="41" eb="43">
      <t>カイイン</t>
    </rPh>
    <rPh sb="44" eb="46">
      <t>ネンレイ</t>
    </rPh>
    <rPh sb="46" eb="47">
      <t>ベツ</t>
    </rPh>
    <rPh sb="47" eb="49">
      <t>コウセイ</t>
    </rPh>
    <rPh sb="51" eb="53">
      <t>テイシュツ</t>
    </rPh>
    <rPh sb="54" eb="55">
      <t>モト</t>
    </rPh>
    <rPh sb="63" eb="64">
      <t>サイ</t>
    </rPh>
    <rPh sb="71" eb="73">
      <t>シュウケイ</t>
    </rPh>
    <rPh sb="77" eb="79">
      <t>カツヨウ</t>
    </rPh>
    <rPh sb="86" eb="89">
      <t>イチランヒョウ</t>
    </rPh>
    <rPh sb="90" eb="92">
      <t>インサツ</t>
    </rPh>
    <rPh sb="97" eb="99">
      <t>デキ</t>
    </rPh>
    <rPh sb="104" eb="107">
      <t>ガツイコウ</t>
    </rPh>
    <rPh sb="108" eb="109">
      <t>ガツ</t>
    </rPh>
    <rPh sb="109" eb="111">
      <t>マツジツ</t>
    </rPh>
    <rPh sb="114" eb="116">
      <t>カイイン</t>
    </rPh>
    <rPh sb="117" eb="119">
      <t>ゾウゲン</t>
    </rPh>
    <rPh sb="120" eb="123">
      <t>ニュウカイシャ</t>
    </rPh>
    <rPh sb="124" eb="127">
      <t>タイカイシャ</t>
    </rPh>
    <rPh sb="135" eb="137">
      <t>テガ</t>
    </rPh>
    <rPh sb="139" eb="141">
      <t>ゾウゲン</t>
    </rPh>
    <rPh sb="142" eb="144">
      <t>シュウセイ</t>
    </rPh>
    <phoneticPr fontId="3"/>
  </si>
  <si>
    <t>名　　　称</t>
    <rPh sb="0" eb="1">
      <t>ナ</t>
    </rPh>
    <rPh sb="4" eb="5">
      <t>ショウ</t>
    </rPh>
    <phoneticPr fontId="3"/>
  </si>
  <si>
    <t>事業名</t>
    <rPh sb="0" eb="2">
      <t>ジギョウ</t>
    </rPh>
    <rPh sb="2" eb="3">
      <t>メイ</t>
    </rPh>
    <phoneticPr fontId="3"/>
  </si>
  <si>
    <t>施行場所</t>
    <rPh sb="0" eb="2">
      <t>シコウ</t>
    </rPh>
    <rPh sb="2" eb="4">
      <t>バショ</t>
    </rPh>
    <phoneticPr fontId="3"/>
  </si>
  <si>
    <t>事業費</t>
    <rPh sb="0" eb="3">
      <t>ジギョウヒ</t>
    </rPh>
    <phoneticPr fontId="3"/>
  </si>
  <si>
    <t>補助金額</t>
    <rPh sb="0" eb="3">
      <t>ホジョキン</t>
    </rPh>
    <rPh sb="3" eb="4">
      <t>ガク</t>
    </rPh>
    <phoneticPr fontId="3"/>
  </si>
  <si>
    <t>着手年月日</t>
    <rPh sb="0" eb="2">
      <t>チャクシュ</t>
    </rPh>
    <rPh sb="2" eb="5">
      <t>ネンガッピ</t>
    </rPh>
    <phoneticPr fontId="3"/>
  </si>
  <si>
    <t>完了年月日</t>
    <rPh sb="0" eb="2">
      <t>カンリョウ</t>
    </rPh>
    <rPh sb="2" eb="5">
      <t>ネンガッピ</t>
    </rPh>
    <phoneticPr fontId="3"/>
  </si>
  <si>
    <t>経過と内容</t>
    <rPh sb="0" eb="2">
      <t>ケイカ</t>
    </rPh>
    <rPh sb="3" eb="5">
      <t>ナイヨウ</t>
    </rPh>
    <phoneticPr fontId="3"/>
  </si>
  <si>
    <t>電 話 番 号</t>
    <rPh sb="0" eb="1">
      <t>デン</t>
    </rPh>
    <rPh sb="2" eb="3">
      <t>ハナシ</t>
    </rPh>
    <rPh sb="4" eb="5">
      <t>バン</t>
    </rPh>
    <rPh sb="6" eb="7">
      <t>ゴウ</t>
    </rPh>
    <phoneticPr fontId="3"/>
  </si>
  <si>
    <t>月</t>
    <rPh sb="0" eb="1">
      <t>ツキ</t>
    </rPh>
    <phoneticPr fontId="14"/>
  </si>
  <si>
    <t>印</t>
    <rPh sb="0" eb="1">
      <t>イン</t>
    </rPh>
    <phoneticPr fontId="14"/>
  </si>
  <si>
    <t>請求金額</t>
    <rPh sb="0" eb="2">
      <t>セイキュウ</t>
    </rPh>
    <rPh sb="2" eb="4">
      <t>キンガク</t>
    </rPh>
    <phoneticPr fontId="14"/>
  </si>
  <si>
    <t>単位老人クラブ補助金</t>
    <rPh sb="0" eb="2">
      <t>タンイ</t>
    </rPh>
    <rPh sb="2" eb="4">
      <t>ロウジン</t>
    </rPh>
    <rPh sb="7" eb="10">
      <t>ホジョキン</t>
    </rPh>
    <phoneticPr fontId="14"/>
  </si>
  <si>
    <t>銀行</t>
    <rPh sb="0" eb="2">
      <t>ギンコウ</t>
    </rPh>
    <phoneticPr fontId="14"/>
  </si>
  <si>
    <t>店番号</t>
    <rPh sb="0" eb="1">
      <t>ミセ</t>
    </rPh>
    <rPh sb="1" eb="3">
      <t>バンゴウ</t>
    </rPh>
    <phoneticPr fontId="14"/>
  </si>
  <si>
    <t>種目</t>
    <rPh sb="0" eb="2">
      <t>シュモク</t>
    </rPh>
    <phoneticPr fontId="14"/>
  </si>
  <si>
    <t>普通</t>
    <rPh sb="0" eb="2">
      <t>フツウ</t>
    </rPh>
    <phoneticPr fontId="14"/>
  </si>
  <si>
    <t>当座</t>
    <rPh sb="0" eb="2">
      <t>トウザ</t>
    </rPh>
    <phoneticPr fontId="14"/>
  </si>
  <si>
    <t>口座名義</t>
    <rPh sb="0" eb="2">
      <t>コウザ</t>
    </rPh>
    <rPh sb="2" eb="4">
      <t>メイギ</t>
    </rPh>
    <phoneticPr fontId="14"/>
  </si>
  <si>
    <t>住所</t>
    <rPh sb="0" eb="2">
      <t>ジュウショ</t>
    </rPh>
    <phoneticPr fontId="14"/>
  </si>
  <si>
    <t>会長</t>
    <rPh sb="0" eb="2">
      <t>カイチョウ</t>
    </rPh>
    <phoneticPr fontId="14"/>
  </si>
  <si>
    <t>次のとおり報告します。</t>
    <rPh sb="0" eb="1">
      <t>ツギ</t>
    </rPh>
    <rPh sb="5" eb="7">
      <t>ホウコク</t>
    </rPh>
    <phoneticPr fontId="3"/>
  </si>
  <si>
    <t>名称</t>
    <rPh sb="0" eb="2">
      <t>メイショウ</t>
    </rPh>
    <phoneticPr fontId="3"/>
  </si>
  <si>
    <t>会長氏名</t>
    <rPh sb="0" eb="2">
      <t>カイチョウ</t>
    </rPh>
    <rPh sb="2" eb="4">
      <t>シメイ</t>
    </rPh>
    <phoneticPr fontId="3"/>
  </si>
  <si>
    <t>補助金申請額</t>
    <rPh sb="0" eb="1">
      <t>ホ</t>
    </rPh>
    <rPh sb="1" eb="2">
      <t>スケ</t>
    </rPh>
    <rPh sb="2" eb="3">
      <t>キン</t>
    </rPh>
    <rPh sb="3" eb="4">
      <t>サル</t>
    </rPh>
    <rPh sb="4" eb="5">
      <t>ショウ</t>
    </rPh>
    <rPh sb="5" eb="6">
      <t>ガク</t>
    </rPh>
    <phoneticPr fontId="3"/>
  </si>
  <si>
    <t>完了予定年月日</t>
    <rPh sb="0" eb="1">
      <t>カン</t>
    </rPh>
    <rPh sb="1" eb="2">
      <t>リョウ</t>
    </rPh>
    <rPh sb="2" eb="3">
      <t>ヨ</t>
    </rPh>
    <rPh sb="3" eb="4">
      <t>サダム</t>
    </rPh>
    <rPh sb="4" eb="5">
      <t>ネン</t>
    </rPh>
    <rPh sb="5" eb="6">
      <t>ツキ</t>
    </rPh>
    <rPh sb="6" eb="7">
      <t>ヒ</t>
    </rPh>
    <phoneticPr fontId="3"/>
  </si>
  <si>
    <t xml:space="preserve">（A）－（B） = 差引残額 </t>
    <rPh sb="10" eb="12">
      <t>サシヒキ</t>
    </rPh>
    <rPh sb="12" eb="14">
      <t>ザンガク</t>
    </rPh>
    <phoneticPr fontId="3"/>
  </si>
  <si>
    <t>(A)</t>
    <phoneticPr fontId="3"/>
  </si>
  <si>
    <t>円</t>
    <rPh sb="0" eb="1">
      <t>エン</t>
    </rPh>
    <phoneticPr fontId="3"/>
  </si>
  <si>
    <t>区分</t>
    <rPh sb="0" eb="1">
      <t>ク</t>
    </rPh>
    <rPh sb="1" eb="2">
      <t>ブン</t>
    </rPh>
    <phoneticPr fontId="3"/>
  </si>
  <si>
    <t>決算額</t>
    <rPh sb="0" eb="1">
      <t>ケツ</t>
    </rPh>
    <rPh sb="1" eb="2">
      <t>サン</t>
    </rPh>
    <rPh sb="2" eb="3">
      <t>ガク</t>
    </rPh>
    <phoneticPr fontId="3"/>
  </si>
  <si>
    <t>摘要</t>
    <rPh sb="0" eb="1">
      <t>チャク</t>
    </rPh>
    <rPh sb="1" eb="2">
      <t>ヨウ</t>
    </rPh>
    <phoneticPr fontId="3"/>
  </si>
  <si>
    <t>添付書類</t>
    <rPh sb="0" eb="2">
      <t>テンプ</t>
    </rPh>
    <rPh sb="2" eb="4">
      <t>ショルイ</t>
    </rPh>
    <phoneticPr fontId="3"/>
  </si>
  <si>
    <t>申請者</t>
    <rPh sb="0" eb="3">
      <t>シンセイシャ</t>
    </rPh>
    <phoneticPr fontId="3"/>
  </si>
  <si>
    <t>活動計画書のとおり</t>
    <rPh sb="0" eb="2">
      <t>カツドウ</t>
    </rPh>
    <rPh sb="2" eb="4">
      <t>ケイカク</t>
    </rPh>
    <rPh sb="4" eb="5">
      <t>ショ</t>
    </rPh>
    <phoneticPr fontId="3"/>
  </si>
  <si>
    <t>添付書類</t>
    <rPh sb="0" eb="1">
      <t>テン</t>
    </rPh>
    <rPh sb="1" eb="2">
      <t>ヅケ</t>
    </rPh>
    <rPh sb="2" eb="4">
      <t>ショルイ</t>
    </rPh>
    <phoneticPr fontId="3"/>
  </si>
  <si>
    <t>　(1)収支予算書（第２号様式）
　(2)活動計画書
　(3)役員名簿等
　(4)会員名簿
　(5)会則　</t>
    <rPh sb="4" eb="6">
      <t>シュウシ</t>
    </rPh>
    <rPh sb="6" eb="9">
      <t>ヨサンショ</t>
    </rPh>
    <rPh sb="10" eb="11">
      <t>ダイ</t>
    </rPh>
    <rPh sb="12" eb="13">
      <t>ゴウ</t>
    </rPh>
    <rPh sb="13" eb="15">
      <t>ヨウシキ</t>
    </rPh>
    <rPh sb="21" eb="23">
      <t>カツドウ</t>
    </rPh>
    <rPh sb="23" eb="25">
      <t>ケイカク</t>
    </rPh>
    <rPh sb="25" eb="26">
      <t>ショ</t>
    </rPh>
    <rPh sb="31" eb="33">
      <t>ヤクイン</t>
    </rPh>
    <rPh sb="33" eb="35">
      <t>メイボ</t>
    </rPh>
    <rPh sb="35" eb="36">
      <t>トウ</t>
    </rPh>
    <rPh sb="41" eb="43">
      <t>カイイン</t>
    </rPh>
    <rPh sb="43" eb="45">
      <t>メイボ</t>
    </rPh>
    <rPh sb="50" eb="52">
      <t>カイソク</t>
    </rPh>
    <phoneticPr fontId="3"/>
  </si>
  <si>
    <t>老人クラブ役員名簿等</t>
    <rPh sb="0" eb="2">
      <t>ロウジン</t>
    </rPh>
    <rPh sb="5" eb="7">
      <t>ヤクイン</t>
    </rPh>
    <rPh sb="7" eb="9">
      <t>メイボ</t>
    </rPh>
    <rPh sb="9" eb="10">
      <t>トウ</t>
    </rPh>
    <phoneticPr fontId="3"/>
  </si>
  <si>
    <t>名　 称</t>
    <rPh sb="0" eb="1">
      <t>ナ</t>
    </rPh>
    <rPh sb="3" eb="4">
      <t>ショウ</t>
    </rPh>
    <phoneticPr fontId="3"/>
  </si>
  <si>
    <t>名　　称：</t>
    <rPh sb="0" eb="1">
      <t>ナ</t>
    </rPh>
    <rPh sb="3" eb="4">
      <t>ショウ</t>
    </rPh>
    <phoneticPr fontId="3"/>
  </si>
  <si>
    <t>名　称</t>
    <phoneticPr fontId="3"/>
  </si>
  <si>
    <t>名　　　称</t>
    <phoneticPr fontId="3"/>
  </si>
  <si>
    <t>活動計画書</t>
    <rPh sb="0" eb="2">
      <t>カツドウ</t>
    </rPh>
    <rPh sb="2" eb="4">
      <t>ケイカク</t>
    </rPh>
    <phoneticPr fontId="3"/>
  </si>
  <si>
    <t>役員名簿等</t>
    <rPh sb="0" eb="2">
      <t>ヤクイン</t>
    </rPh>
    <rPh sb="2" eb="4">
      <t>メイボ</t>
    </rPh>
    <phoneticPr fontId="3"/>
  </si>
  <si>
    <t>老人クラブ補助金申請の手引き</t>
    <rPh sb="0" eb="2">
      <t>ロウジン</t>
    </rPh>
    <rPh sb="5" eb="8">
      <t>ホジョキン</t>
    </rPh>
    <rPh sb="8" eb="10">
      <t>シンセイ</t>
    </rPh>
    <rPh sb="11" eb="13">
      <t>テビ</t>
    </rPh>
    <phoneticPr fontId="3"/>
  </si>
  <si>
    <t>　このシートは、</t>
    <phoneticPr fontId="3"/>
  </si>
  <si>
    <t>→</t>
    <phoneticPr fontId="3"/>
  </si>
  <si>
    <t>２．単位クラブ会員の年間会費の改定がある場合　：　改定額を明確にしておきます。</t>
    <rPh sb="2" eb="4">
      <t>タンイ</t>
    </rPh>
    <rPh sb="7" eb="9">
      <t>カイイン</t>
    </rPh>
    <rPh sb="10" eb="12">
      <t>ネンカン</t>
    </rPh>
    <rPh sb="12" eb="14">
      <t>カイヒ</t>
    </rPh>
    <rPh sb="15" eb="17">
      <t>カイテイ</t>
    </rPh>
    <rPh sb="20" eb="22">
      <t>バアイ</t>
    </rPh>
    <rPh sb="25" eb="27">
      <t>カイテイ</t>
    </rPh>
    <rPh sb="27" eb="28">
      <t>ガク</t>
    </rPh>
    <rPh sb="29" eb="31">
      <t>メイカク</t>
    </rPh>
    <phoneticPr fontId="3"/>
  </si>
  <si>
    <t>４．市補助金や会費・負担金等の改定がある場合　：　改定額を明確にしておきます。</t>
    <rPh sb="2" eb="3">
      <t>シ</t>
    </rPh>
    <rPh sb="3" eb="6">
      <t>ホジョキン</t>
    </rPh>
    <rPh sb="7" eb="9">
      <t>カイヒ</t>
    </rPh>
    <rPh sb="10" eb="12">
      <t>フタン</t>
    </rPh>
    <rPh sb="12" eb="13">
      <t>カネ</t>
    </rPh>
    <rPh sb="13" eb="14">
      <t>トウ</t>
    </rPh>
    <rPh sb="15" eb="17">
      <t>カイテイ</t>
    </rPh>
    <rPh sb="20" eb="22">
      <t>バアイ</t>
    </rPh>
    <rPh sb="25" eb="27">
      <t>カイテイ</t>
    </rPh>
    <rPh sb="27" eb="28">
      <t>ガク</t>
    </rPh>
    <rPh sb="29" eb="31">
      <t>メイカク</t>
    </rPh>
    <phoneticPr fontId="3"/>
  </si>
  <si>
    <t>５．単位クラブの会計元帳から予算額、決算額を整理しておきます。</t>
    <rPh sb="2" eb="4">
      <t>タンイ</t>
    </rPh>
    <rPh sb="8" eb="10">
      <t>カイケイ</t>
    </rPh>
    <rPh sb="10" eb="11">
      <t>モト</t>
    </rPh>
    <rPh sb="11" eb="12">
      <t>トバリ</t>
    </rPh>
    <rPh sb="14" eb="17">
      <t>ヨサンガク</t>
    </rPh>
    <rPh sb="18" eb="20">
      <t>ケッサン</t>
    </rPh>
    <rPh sb="20" eb="21">
      <t>ガク</t>
    </rPh>
    <rPh sb="22" eb="24">
      <t>セイリ</t>
    </rPh>
    <phoneticPr fontId="3"/>
  </si>
  <si>
    <t>６．活動実施記録・活動計画の「活動の内容」を予め修正変更しておきます。</t>
    <rPh sb="2" eb="4">
      <t>カツドウ</t>
    </rPh>
    <rPh sb="4" eb="6">
      <t>ジッシ</t>
    </rPh>
    <rPh sb="6" eb="8">
      <t>キロク</t>
    </rPh>
    <rPh sb="9" eb="11">
      <t>カツドウ</t>
    </rPh>
    <rPh sb="11" eb="13">
      <t>ケイカク</t>
    </rPh>
    <rPh sb="15" eb="17">
      <t>カツドウ</t>
    </rPh>
    <rPh sb="18" eb="20">
      <t>ナイヨウ</t>
    </rPh>
    <rPh sb="22" eb="23">
      <t>アラカジ</t>
    </rPh>
    <rPh sb="24" eb="26">
      <t>シュウセイ</t>
    </rPh>
    <rPh sb="26" eb="28">
      <t>ヘンコウ</t>
    </rPh>
    <phoneticPr fontId="3"/>
  </si>
  <si>
    <t>↓</t>
    <phoneticPr fontId="3"/>
  </si>
  <si>
    <t>①</t>
    <phoneticPr fontId="3"/>
  </si>
  <si>
    <t>Ⓡ</t>
    <phoneticPr fontId="3"/>
  </si>
  <si>
    <t>Ⓟ</t>
    <phoneticPr fontId="3"/>
  </si>
  <si>
    <t>②</t>
    <phoneticPr fontId="3"/>
  </si>
  <si>
    <t>③</t>
    <phoneticPr fontId="3"/>
  </si>
  <si>
    <t>④</t>
    <phoneticPr fontId="3"/>
  </si>
  <si>
    <t>⑤</t>
    <phoneticPr fontId="3"/>
  </si>
  <si>
    <t>⑥</t>
    <phoneticPr fontId="3"/>
  </si>
  <si>
    <t>会則</t>
    <rPh sb="0" eb="1">
      <t>カイ</t>
    </rPh>
    <rPh sb="1" eb="2">
      <t>ノリ</t>
    </rPh>
    <phoneticPr fontId="3"/>
  </si>
  <si>
    <t>口座振込依頼書</t>
    <rPh sb="0" eb="2">
      <t>コウザ</t>
    </rPh>
    <rPh sb="2" eb="4">
      <t>フリコ</t>
    </rPh>
    <rPh sb="4" eb="7">
      <t>イライショ</t>
    </rPh>
    <phoneticPr fontId="3"/>
  </si>
  <si>
    <r>
      <t>の補助金申請入力シ</t>
    </r>
    <r>
      <rPr>
        <sz val="10"/>
        <rFont val="HG丸ｺﾞｼｯｸM-PRO"/>
        <family val="3"/>
        <charset val="128"/>
      </rPr>
      <t>ー</t>
    </r>
    <r>
      <rPr>
        <sz val="11"/>
        <rFont val="HG丸ｺﾞｼｯｸM-PRO"/>
        <family val="3"/>
        <charset val="128"/>
      </rPr>
      <t>ト</t>
    </r>
    <rPh sb="1" eb="4">
      <t>ホジョキン</t>
    </rPh>
    <rPh sb="4" eb="6">
      <t>シンセイ</t>
    </rPh>
    <rPh sb="6" eb="8">
      <t>ニュウリョク</t>
    </rPh>
    <phoneticPr fontId="3"/>
  </si>
  <si>
    <t>手作業</t>
    <rPh sb="0" eb="3">
      <t>テサギョウ</t>
    </rPh>
    <phoneticPr fontId="3"/>
  </si>
  <si>
    <t xml:space="preserve">会長研修会費用 </t>
    <rPh sb="0" eb="2">
      <t>カイチョウ</t>
    </rPh>
    <rPh sb="2" eb="4">
      <t>ケンシュウ</t>
    </rPh>
    <rPh sb="4" eb="6">
      <t>カイヒ</t>
    </rPh>
    <rPh sb="6" eb="7">
      <t>ヨウ</t>
    </rPh>
    <phoneticPr fontId="3"/>
  </si>
  <si>
    <t xml:space="preserve">賀詞交換会費用 </t>
    <rPh sb="0" eb="2">
      <t>ガシ</t>
    </rPh>
    <rPh sb="2" eb="5">
      <t>コウカンカイ</t>
    </rPh>
    <rPh sb="5" eb="7">
      <t>ヒヨウ</t>
    </rPh>
    <phoneticPr fontId="3"/>
  </si>
  <si>
    <t>キーを同時に押して改行します。更に必要なら「セル内改行」で4行以上の記載も出来ます。</t>
    <rPh sb="3" eb="5">
      <t>ドウジ</t>
    </rPh>
    <rPh sb="6" eb="7">
      <t>オ</t>
    </rPh>
    <rPh sb="9" eb="11">
      <t>カイギョウ</t>
    </rPh>
    <rPh sb="15" eb="16">
      <t>サラ</t>
    </rPh>
    <rPh sb="17" eb="19">
      <t>ヒツヨウ</t>
    </rPh>
    <rPh sb="24" eb="25">
      <t>ナイ</t>
    </rPh>
    <rPh sb="25" eb="27">
      <t>カイギョウ</t>
    </rPh>
    <rPh sb="30" eb="31">
      <t>ギョウ</t>
    </rPh>
    <rPh sb="31" eb="33">
      <t>イジョウ</t>
    </rPh>
    <rPh sb="34" eb="36">
      <t>キサイ</t>
    </rPh>
    <rPh sb="37" eb="39">
      <t>デキ</t>
    </rPh>
    <phoneticPr fontId="3"/>
  </si>
  <si>
    <t>各月ごとの記載可能な最大行数は3行確保しています。セル内で改行する時は「Alt]キーと「Enter」</t>
    <rPh sb="0" eb="2">
      <t>カクツキ</t>
    </rPh>
    <rPh sb="27" eb="28">
      <t>ナイ</t>
    </rPh>
    <rPh sb="29" eb="31">
      <t>カイギョウ</t>
    </rPh>
    <rPh sb="33" eb="34">
      <t>トキ</t>
    </rPh>
    <phoneticPr fontId="3"/>
  </si>
  <si>
    <t>１．申請者とは、単位クラブ会長のことです。</t>
    <phoneticPr fontId="3"/>
  </si>
  <si>
    <t>ついても摘要欄に註書をして下さい。</t>
    <rPh sb="4" eb="6">
      <t>テキヨウ</t>
    </rPh>
    <rPh sb="6" eb="7">
      <t>ラン</t>
    </rPh>
    <rPh sb="8" eb="9">
      <t>チュウ</t>
    </rPh>
    <rPh sb="9" eb="10">
      <t>ショ</t>
    </rPh>
    <rPh sb="13" eb="14">
      <t>クダ</t>
    </rPh>
    <phoneticPr fontId="3"/>
  </si>
  <si>
    <t>レポートの作成</t>
    <phoneticPr fontId="3"/>
  </si>
  <si>
    <t>自動生成</t>
    <phoneticPr fontId="3"/>
  </si>
  <si>
    <t>◀</t>
    <phoneticPr fontId="3"/>
  </si>
  <si>
    <t>手動操作主体</t>
    <phoneticPr fontId="3"/>
  </si>
  <si>
    <t>手作業</t>
    <phoneticPr fontId="3"/>
  </si>
  <si>
    <t xml:space="preserve"> </t>
    <phoneticPr fontId="3"/>
  </si>
  <si>
    <t xml:space="preserve"> </t>
    <phoneticPr fontId="3"/>
  </si>
  <si>
    <t xml:space="preserve"> </t>
    <phoneticPr fontId="3"/>
  </si>
  <si>
    <t xml:space="preserve"> </t>
    <phoneticPr fontId="3"/>
  </si>
  <si>
    <t>藤沢市</t>
    <phoneticPr fontId="3"/>
  </si>
  <si>
    <t>会費免除者（C）：</t>
    <rPh sb="0" eb="2">
      <t>カイヒ</t>
    </rPh>
    <rPh sb="2" eb="5">
      <t>メンジョシャ</t>
    </rPh>
    <phoneticPr fontId="3"/>
  </si>
  <si>
    <t>会費免除者（C）とは、寿会員など会費を免除している会員の事です</t>
    <rPh sb="0" eb="2">
      <t>カイヒ</t>
    </rPh>
    <rPh sb="2" eb="5">
      <t>メンジョシャ</t>
    </rPh>
    <rPh sb="11" eb="12">
      <t>コトブキ</t>
    </rPh>
    <rPh sb="12" eb="14">
      <t>カイイン</t>
    </rPh>
    <rPh sb="16" eb="18">
      <t>カイヒ</t>
    </rPh>
    <rPh sb="19" eb="21">
      <t>メンジョ</t>
    </rPh>
    <rPh sb="25" eb="27">
      <t>カイイン</t>
    </rPh>
    <rPh sb="28" eb="29">
      <t>コト</t>
    </rPh>
    <phoneticPr fontId="3"/>
  </si>
  <si>
    <t>第６号様式（第８条関係）</t>
    <rPh sb="0" eb="1">
      <t>ダイ</t>
    </rPh>
    <rPh sb="2" eb="3">
      <t>ゴウ</t>
    </rPh>
    <rPh sb="3" eb="5">
      <t>ヨウシキ</t>
    </rPh>
    <rPh sb="6" eb="7">
      <t>ダイ</t>
    </rPh>
    <rPh sb="8" eb="9">
      <t>ジョウ</t>
    </rPh>
    <rPh sb="9" eb="11">
      <t>カンケイ</t>
    </rPh>
    <phoneticPr fontId="14"/>
  </si>
  <si>
    <t>日</t>
    <rPh sb="0" eb="1">
      <t>ニチ</t>
    </rPh>
    <phoneticPr fontId="14"/>
  </si>
  <si>
    <t>藤沢市老人クラブ補助金請求書　兼　口座振込依頼書</t>
    <rPh sb="0" eb="3">
      <t>フジサワシ</t>
    </rPh>
    <rPh sb="3" eb="5">
      <t>ロウジン</t>
    </rPh>
    <rPh sb="8" eb="11">
      <t>ホジョキン</t>
    </rPh>
    <rPh sb="11" eb="14">
      <t>セイキュウショ</t>
    </rPh>
    <rPh sb="15" eb="16">
      <t>ケン</t>
    </rPh>
    <rPh sb="17" eb="19">
      <t>コウザ</t>
    </rPh>
    <rPh sb="19" eb="21">
      <t>フリコミ</t>
    </rPh>
    <rPh sb="21" eb="23">
      <t>イライ</t>
    </rPh>
    <rPh sb="23" eb="24">
      <t>ショ</t>
    </rPh>
    <phoneticPr fontId="14"/>
  </si>
  <si>
    <t>藤沢市長</t>
    <rPh sb="0" eb="4">
      <t>フジサワシチョウ</t>
    </rPh>
    <phoneticPr fontId="14"/>
  </si>
  <si>
    <t>次のとおり藤沢市老人クラブ補助金の請求をします。</t>
    <rPh sb="0" eb="1">
      <t>ツギ</t>
    </rPh>
    <rPh sb="5" eb="8">
      <t>フジサワシ</t>
    </rPh>
    <rPh sb="8" eb="10">
      <t>ロウジン</t>
    </rPh>
    <rPh sb="13" eb="16">
      <t>ホジョキン</t>
    </rPh>
    <rPh sb="17" eb="19">
      <t>セイキュウ</t>
    </rPh>
    <phoneticPr fontId="14"/>
  </si>
  <si>
    <t>なお、支払いについては、次の口座に振り込みをしてください。</t>
    <rPh sb="3" eb="5">
      <t>シハラ</t>
    </rPh>
    <rPh sb="12" eb="13">
      <t>ツギ</t>
    </rPh>
    <rPh sb="14" eb="16">
      <t>コウザ</t>
    </rPh>
    <rPh sb="17" eb="18">
      <t>フ</t>
    </rPh>
    <rPh sb="19" eb="20">
      <t>コ</t>
    </rPh>
    <phoneticPr fontId="14"/>
  </si>
  <si>
    <t>口座名義人が請求者と異なるときには、次の口座名義人に補助金の受領を委任します。</t>
    <rPh sb="0" eb="2">
      <t>コウザ</t>
    </rPh>
    <rPh sb="2" eb="5">
      <t>メイギニン</t>
    </rPh>
    <rPh sb="6" eb="9">
      <t>セイキュウシャ</t>
    </rPh>
    <rPh sb="10" eb="11">
      <t>コト</t>
    </rPh>
    <rPh sb="18" eb="19">
      <t>ツギ</t>
    </rPh>
    <rPh sb="20" eb="22">
      <t>コウザ</t>
    </rPh>
    <rPh sb="22" eb="25">
      <t>メイギニン</t>
    </rPh>
    <rPh sb="26" eb="29">
      <t>ホジョキン</t>
    </rPh>
    <rPh sb="30" eb="32">
      <t>ジュリョウ</t>
    </rPh>
    <rPh sb="33" eb="35">
      <t>イニン</t>
    </rPh>
    <phoneticPr fontId="14"/>
  </si>
  <si>
    <t>請求者</t>
    <rPh sb="0" eb="3">
      <t>セイキュウシャ</t>
    </rPh>
    <phoneticPr fontId="14"/>
  </si>
  <si>
    <t>申請書と同じ印で押印</t>
    <rPh sb="0" eb="3">
      <t>シンセイショ</t>
    </rPh>
    <rPh sb="4" eb="5">
      <t>オナ</t>
    </rPh>
    <rPh sb="6" eb="7">
      <t>イン</t>
    </rPh>
    <rPh sb="8" eb="10">
      <t>オウイン</t>
    </rPh>
    <phoneticPr fontId="14"/>
  </si>
  <si>
    <t>クラブ名</t>
    <rPh sb="3" eb="4">
      <t>メイ</t>
    </rPh>
    <phoneticPr fontId="14"/>
  </si>
  <si>
    <t>氏名</t>
    <rPh sb="0" eb="2">
      <t>シメイ</t>
    </rPh>
    <phoneticPr fontId="14"/>
  </si>
  <si>
    <t>補助金の名称</t>
    <rPh sb="0" eb="3">
      <t>ホジョキン</t>
    </rPh>
    <rPh sb="4" eb="6">
      <t>メイショウ</t>
    </rPh>
    <phoneticPr fontId="14"/>
  </si>
  <si>
    <t>補助金額</t>
    <rPh sb="0" eb="2">
      <t>ホジョ</t>
    </rPh>
    <rPh sb="2" eb="4">
      <t>キンガク</t>
    </rPh>
    <phoneticPr fontId="14"/>
  </si>
  <si>
    <t>\</t>
  </si>
  <si>
    <t>補助金振込口座</t>
    <rPh sb="0" eb="3">
      <t>ホジョキン</t>
    </rPh>
    <rPh sb="3" eb="5">
      <t>フリコミ</t>
    </rPh>
    <rPh sb="5" eb="7">
      <t>コウザ</t>
    </rPh>
    <phoneticPr fontId="14"/>
  </si>
  <si>
    <t>金融機関</t>
    <rPh sb="0" eb="2">
      <t>キンユウ</t>
    </rPh>
    <rPh sb="2" eb="4">
      <t>キカン</t>
    </rPh>
    <phoneticPr fontId="14"/>
  </si>
  <si>
    <t>信用金庫</t>
    <rPh sb="0" eb="2">
      <t>シンヨウ</t>
    </rPh>
    <rPh sb="2" eb="4">
      <t>キンコ</t>
    </rPh>
    <phoneticPr fontId="14"/>
  </si>
  <si>
    <t>（</t>
  </si>
  <si>
    <t>）</t>
  </si>
  <si>
    <t>※　ゆうちょ銀行を振込先として指定する場合は、他の金融機関からの振込用の店名・預金種目・口座番号を記入してください。</t>
    <rPh sb="6" eb="8">
      <t>ギンコウ</t>
    </rPh>
    <rPh sb="9" eb="11">
      <t>フリコミ</t>
    </rPh>
    <rPh sb="11" eb="12">
      <t>サキ</t>
    </rPh>
    <rPh sb="15" eb="17">
      <t>シテイ</t>
    </rPh>
    <rPh sb="19" eb="21">
      <t>バアイ</t>
    </rPh>
    <rPh sb="23" eb="24">
      <t>タ</t>
    </rPh>
    <rPh sb="25" eb="27">
      <t>キンユウ</t>
    </rPh>
    <rPh sb="27" eb="29">
      <t>キカン</t>
    </rPh>
    <rPh sb="32" eb="34">
      <t>フリコ</t>
    </rPh>
    <rPh sb="34" eb="35">
      <t>ヨウ</t>
    </rPh>
    <rPh sb="36" eb="37">
      <t>ミセ</t>
    </rPh>
    <rPh sb="37" eb="38">
      <t>メイ</t>
    </rPh>
    <rPh sb="39" eb="41">
      <t>ヨキン</t>
    </rPh>
    <rPh sb="41" eb="43">
      <t>シュモク</t>
    </rPh>
    <rPh sb="44" eb="46">
      <t>コウザ</t>
    </rPh>
    <rPh sb="46" eb="48">
      <t>バンゴウ</t>
    </rPh>
    <rPh sb="49" eb="51">
      <t>キニュウ</t>
    </rPh>
    <phoneticPr fontId="14"/>
  </si>
  <si>
    <t>※　債権者の通帳には、支払課の課名等が印字されますので、市からの振込通知表は省略させていただきます。</t>
    <rPh sb="2" eb="5">
      <t>サイケンシャ</t>
    </rPh>
    <rPh sb="6" eb="8">
      <t>ツウチョウ</t>
    </rPh>
    <rPh sb="11" eb="13">
      <t>シハラ</t>
    </rPh>
    <rPh sb="13" eb="14">
      <t>カ</t>
    </rPh>
    <rPh sb="15" eb="17">
      <t>カメイ</t>
    </rPh>
    <rPh sb="17" eb="18">
      <t>トウ</t>
    </rPh>
    <rPh sb="19" eb="21">
      <t>インジ</t>
    </rPh>
    <rPh sb="28" eb="29">
      <t>シ</t>
    </rPh>
    <rPh sb="32" eb="34">
      <t>フリコミ</t>
    </rPh>
    <rPh sb="34" eb="37">
      <t>ツウチヒョウ</t>
    </rPh>
    <rPh sb="38" eb="40">
      <t>ショウリャク</t>
    </rPh>
    <phoneticPr fontId="14"/>
  </si>
  <si>
    <t>市役所使用欄</t>
    <rPh sb="0" eb="3">
      <t>シヤクショ</t>
    </rPh>
    <rPh sb="3" eb="5">
      <t>シヨウ</t>
    </rPh>
    <rPh sb="5" eb="6">
      <t>ラン</t>
    </rPh>
    <phoneticPr fontId="14"/>
  </si>
  <si>
    <t>(記入しないでください）</t>
    <rPh sb="1" eb="3">
      <t>キニュウ</t>
    </rPh>
    <phoneticPr fontId="14"/>
  </si>
  <si>
    <t>課名</t>
    <rPh sb="0" eb="2">
      <t>カメイ</t>
    </rPh>
    <phoneticPr fontId="14"/>
  </si>
  <si>
    <t>地域包括ケアシステム推進室</t>
    <rPh sb="0" eb="2">
      <t>チイキ</t>
    </rPh>
    <rPh sb="2" eb="4">
      <t>ホウカツ</t>
    </rPh>
    <rPh sb="10" eb="12">
      <t>スイシン</t>
    </rPh>
    <rPh sb="12" eb="13">
      <t>シツ</t>
    </rPh>
    <phoneticPr fontId="14"/>
  </si>
  <si>
    <t>管理番号</t>
    <rPh sb="0" eb="2">
      <t>カンリ</t>
    </rPh>
    <rPh sb="2" eb="4">
      <t>バンゴウ</t>
    </rPh>
    <phoneticPr fontId="14"/>
  </si>
  <si>
    <t>実績報告書</t>
    <rPh sb="0" eb="2">
      <t>ジッセキ</t>
    </rPh>
    <rPh sb="2" eb="5">
      <t>ホウコクショ</t>
    </rPh>
    <phoneticPr fontId="3"/>
  </si>
  <si>
    <t>請求書 兼</t>
    <rPh sb="0" eb="3">
      <t>セイキュウショ</t>
    </rPh>
    <rPh sb="4" eb="5">
      <t>ケン</t>
    </rPh>
    <phoneticPr fontId="3"/>
  </si>
  <si>
    <t>（１）収支決算書（第８号様式）</t>
    <rPh sb="3" eb="5">
      <t>シュウシ</t>
    </rPh>
    <rPh sb="5" eb="8">
      <t>ケッサンショ</t>
    </rPh>
    <rPh sb="9" eb="10">
      <t>ダイ</t>
    </rPh>
    <rPh sb="11" eb="12">
      <t>ゴウ</t>
    </rPh>
    <rPh sb="12" eb="14">
      <t>ヨウシキ</t>
    </rPh>
    <phoneticPr fontId="3"/>
  </si>
  <si>
    <t>第７号様式（第９条関係）</t>
  </si>
  <si>
    <t>第８号様式（第９条関係）</t>
  </si>
  <si>
    <t>第１号様式（第４条関係）</t>
  </si>
  <si>
    <t>第２号様式（第４条関係）</t>
  </si>
  <si>
    <t>７．今年度４月１日現在の会員総数を入力して下さい⇒</t>
    <rPh sb="2" eb="5">
      <t>コンネンド</t>
    </rPh>
    <rPh sb="6" eb="7">
      <t>ツキ</t>
    </rPh>
    <rPh sb="8" eb="9">
      <t>ヒ</t>
    </rPh>
    <rPh sb="9" eb="11">
      <t>ゲンザイ</t>
    </rPh>
    <rPh sb="12" eb="14">
      <t>カイイン</t>
    </rPh>
    <rPh sb="14" eb="16">
      <t>ソウスウ</t>
    </rPh>
    <rPh sb="17" eb="19">
      <t>ニュウリョク</t>
    </rPh>
    <rPh sb="21" eb="22">
      <t>クダ</t>
    </rPh>
    <phoneticPr fontId="3"/>
  </si>
  <si>
    <t>円　と</t>
    <rPh sb="0" eb="1">
      <t>エン</t>
    </rPh>
    <phoneticPr fontId="3"/>
  </si>
  <si>
    <t>人</t>
    <rPh sb="0" eb="1">
      <t>ニン</t>
    </rPh>
    <phoneticPr fontId="3"/>
  </si>
  <si>
    <t>円</t>
    <rPh sb="0" eb="1">
      <t>エン</t>
    </rPh>
    <phoneticPr fontId="3"/>
  </si>
  <si>
    <t>地区一覧</t>
    <rPh sb="0" eb="2">
      <t>チク</t>
    </rPh>
    <rPh sb="2" eb="4">
      <t>イチラン</t>
    </rPh>
    <phoneticPr fontId="3"/>
  </si>
  <si>
    <t>藤沢東部</t>
    <rPh sb="0" eb="2">
      <t>フジサワ</t>
    </rPh>
    <rPh sb="2" eb="4">
      <t>トウブ</t>
    </rPh>
    <phoneticPr fontId="3"/>
  </si>
  <si>
    <t>藤沢西部</t>
    <rPh sb="0" eb="2">
      <t>フジサワ</t>
    </rPh>
    <rPh sb="2" eb="4">
      <t>セイブ</t>
    </rPh>
    <phoneticPr fontId="3"/>
  </si>
  <si>
    <t>善行</t>
    <rPh sb="0" eb="2">
      <t>ゼンギョウ</t>
    </rPh>
    <phoneticPr fontId="3"/>
  </si>
  <si>
    <t>明治</t>
    <rPh sb="0" eb="2">
      <t>メイジ</t>
    </rPh>
    <phoneticPr fontId="3"/>
  </si>
  <si>
    <t>湘南大庭</t>
    <rPh sb="0" eb="2">
      <t>ショウナン</t>
    </rPh>
    <rPh sb="2" eb="4">
      <t>オオバ</t>
    </rPh>
    <phoneticPr fontId="3"/>
  </si>
  <si>
    <t>湘南台</t>
    <rPh sb="0" eb="3">
      <t>ショウナンダイ</t>
    </rPh>
    <phoneticPr fontId="3"/>
  </si>
  <si>
    <t>六会</t>
    <rPh sb="0" eb="2">
      <t>ムツアイ</t>
    </rPh>
    <phoneticPr fontId="3"/>
  </si>
  <si>
    <t>長後</t>
    <rPh sb="0" eb="2">
      <t>チョウゴ</t>
    </rPh>
    <phoneticPr fontId="3"/>
  </si>
  <si>
    <t>御所見</t>
    <rPh sb="0" eb="2">
      <t>ゴショ</t>
    </rPh>
    <rPh sb="2" eb="3">
      <t>ミ</t>
    </rPh>
    <phoneticPr fontId="3"/>
  </si>
  <si>
    <t>遠藤</t>
    <rPh sb="0" eb="2">
      <t>エンドウ</t>
    </rPh>
    <phoneticPr fontId="3"/>
  </si>
  <si>
    <t>鵠沼北部</t>
    <rPh sb="0" eb="2">
      <t>クゲヌマ</t>
    </rPh>
    <rPh sb="2" eb="4">
      <t>ホクブ</t>
    </rPh>
    <phoneticPr fontId="3"/>
  </si>
  <si>
    <t>鵠沼南部</t>
    <rPh sb="0" eb="2">
      <t>クゲヌマ</t>
    </rPh>
    <rPh sb="2" eb="4">
      <t>ナンブ</t>
    </rPh>
    <phoneticPr fontId="3"/>
  </si>
  <si>
    <t>村岡</t>
    <rPh sb="0" eb="2">
      <t>ムラオカ</t>
    </rPh>
    <phoneticPr fontId="3"/>
  </si>
  <si>
    <t>片瀬</t>
    <rPh sb="0" eb="2">
      <t>カタセ</t>
    </rPh>
    <phoneticPr fontId="3"/>
  </si>
  <si>
    <t>辻堂</t>
    <rPh sb="0" eb="2">
      <t>ツジドウ</t>
    </rPh>
    <phoneticPr fontId="3"/>
  </si>
  <si>
    <t>３．ｸﾗﾌﾞ所属の会員数を把握して入力してください。</t>
    <rPh sb="5" eb="8">
      <t>ショゾクノ</t>
    </rPh>
    <rPh sb="8" eb="12">
      <t>カイインスウヲ</t>
    </rPh>
    <rPh sb="12" eb="16">
      <t>ハアクシテ</t>
    </rPh>
    <phoneticPr fontId="3"/>
  </si>
  <si>
    <t>月日は事務局で記入するので記入しないでください。</t>
    <phoneticPr fontId="3"/>
  </si>
  <si>
    <t>農業協同組合</t>
    <rPh sb="0" eb="2">
      <t>ノウギョウ</t>
    </rPh>
    <rPh sb="2" eb="4">
      <t>キョウドウ</t>
    </rPh>
    <rPh sb="4" eb="6">
      <t>クミアイ</t>
    </rPh>
    <phoneticPr fontId="14"/>
  </si>
  <si>
    <t>※１</t>
    <phoneticPr fontId="3"/>
  </si>
  <si>
    <t>※２</t>
    <phoneticPr fontId="3"/>
  </si>
  <si>
    <t>※３</t>
    <phoneticPr fontId="3"/>
  </si>
  <si>
    <t>フリガナ　　</t>
    <phoneticPr fontId="3"/>
  </si>
  <si>
    <t>C</t>
    <phoneticPr fontId="3"/>
  </si>
  <si>
    <t>会員数（範囲）</t>
    <rPh sb="0" eb="2">
      <t>カイイン</t>
    </rPh>
    <rPh sb="2" eb="3">
      <t>スウ</t>
    </rPh>
    <rPh sb="4" eb="6">
      <t>ハンイ</t>
    </rPh>
    <phoneticPr fontId="3"/>
  </si>
  <si>
    <t>補助金金額（円）</t>
    <rPh sb="0" eb="3">
      <t>ホジョキン</t>
    </rPh>
    <rPh sb="3" eb="5">
      <t>キンガク</t>
    </rPh>
    <rPh sb="6" eb="7">
      <t>エン</t>
    </rPh>
    <phoneticPr fontId="3"/>
  </si>
  <si>
    <t>演算式使用範囲</t>
    <rPh sb="0" eb="2">
      <t>エンザン</t>
    </rPh>
    <rPh sb="2" eb="3">
      <t>シキ</t>
    </rPh>
    <rPh sb="3" eb="5">
      <t>シヨウ</t>
    </rPh>
    <rPh sb="5" eb="7">
      <t>ハンイ</t>
    </rPh>
    <phoneticPr fontId="3"/>
  </si>
  <si>
    <t>0～19人</t>
    <rPh sb="4" eb="5">
      <t>ニン</t>
    </rPh>
    <phoneticPr fontId="66"/>
  </si>
  <si>
    <t>20～29</t>
    <phoneticPr fontId="66"/>
  </si>
  <si>
    <t>30～49</t>
    <phoneticPr fontId="66"/>
  </si>
  <si>
    <t>50～69</t>
    <phoneticPr fontId="66"/>
  </si>
  <si>
    <t>70～89</t>
    <phoneticPr fontId="66"/>
  </si>
  <si>
    <t>90～109</t>
    <phoneticPr fontId="66"/>
  </si>
  <si>
    <t>110～149</t>
    <phoneticPr fontId="66"/>
  </si>
  <si>
    <t>150人以上</t>
    <rPh sb="3" eb="4">
      <t>ニン</t>
    </rPh>
    <rPh sb="4" eb="6">
      <t>イジョウ</t>
    </rPh>
    <phoneticPr fontId="3"/>
  </si>
  <si>
    <t>備考</t>
    <rPh sb="0" eb="2">
      <t>ビコウ</t>
    </rPh>
    <phoneticPr fontId="3"/>
  </si>
  <si>
    <t>前年度申請時会員数：</t>
    <rPh sb="0" eb="3">
      <t>ゼンネンド</t>
    </rPh>
    <rPh sb="3" eb="6">
      <t>シンセイジ</t>
    </rPh>
    <rPh sb="6" eb="8">
      <t>カイイン</t>
    </rPh>
    <rPh sb="8" eb="9">
      <t>スウ</t>
    </rPh>
    <phoneticPr fontId="3"/>
  </si>
  <si>
    <t>８．前年度申請時の会員総数を入力して下さい⇒</t>
    <rPh sb="2" eb="5">
      <t>ゼンネンド</t>
    </rPh>
    <rPh sb="5" eb="8">
      <t>シンセイジ</t>
    </rPh>
    <rPh sb="9" eb="11">
      <t>カイイン</t>
    </rPh>
    <rPh sb="11" eb="13">
      <t>ソウスウ</t>
    </rPh>
    <rPh sb="14" eb="16">
      <t>ニュウリョク</t>
    </rPh>
    <rPh sb="18" eb="19">
      <t>クダ</t>
    </rPh>
    <phoneticPr fontId="3"/>
  </si>
  <si>
    <t>※１　副会長以下、行を挿入した場合　電話番号はG列へ入力してください</t>
    <rPh sb="3" eb="6">
      <t>フクカイチョウ</t>
    </rPh>
    <rPh sb="6" eb="8">
      <t>イカ</t>
    </rPh>
    <rPh sb="9" eb="10">
      <t>ギョウ</t>
    </rPh>
    <rPh sb="11" eb="13">
      <t>ソウニュウ</t>
    </rPh>
    <rPh sb="15" eb="17">
      <t>バアイ</t>
    </rPh>
    <rPh sb="18" eb="20">
      <t>デンワ</t>
    </rPh>
    <rPh sb="20" eb="22">
      <t>バンゴウ</t>
    </rPh>
    <rPh sb="24" eb="25">
      <t>レツ</t>
    </rPh>
    <rPh sb="26" eb="28">
      <t>ニュウリョク</t>
    </rPh>
    <phoneticPr fontId="3"/>
  </si>
  <si>
    <t>西暦・和暦換算表</t>
    <rPh sb="0" eb="2">
      <t>セイレキ</t>
    </rPh>
    <rPh sb="3" eb="5">
      <t>ワレキ</t>
    </rPh>
    <rPh sb="5" eb="8">
      <t>カンサンヒョウ</t>
    </rPh>
    <phoneticPr fontId="3"/>
  </si>
  <si>
    <t>昭和元年</t>
  </si>
  <si>
    <t>西暦・和暦換算表</t>
    <rPh sb="0" eb="2">
      <t>セイレキ</t>
    </rPh>
    <rPh sb="3" eb="5">
      <t>ワレキ</t>
    </rPh>
    <rPh sb="5" eb="7">
      <t>カンサン</t>
    </rPh>
    <rPh sb="7" eb="8">
      <t>ヒョウ</t>
    </rPh>
    <phoneticPr fontId="3"/>
  </si>
  <si>
    <t>金融機関種類はセルをクリックし、プルダウンメニューより選択してください。</t>
    <rPh sb="4" eb="6">
      <t>シュルイ</t>
    </rPh>
    <phoneticPr fontId="3"/>
  </si>
  <si>
    <t>預金種類はセルをクリックし、プルダウンメニューより選択してください。</t>
    <rPh sb="0" eb="2">
      <t>ヨキン</t>
    </rPh>
    <rPh sb="2" eb="4">
      <t>シュルイ</t>
    </rPh>
    <phoneticPr fontId="3"/>
  </si>
  <si>
    <t>※４（追記）</t>
    <rPh sb="3" eb="5">
      <t>ツイキ</t>
    </rPh>
    <phoneticPr fontId="3"/>
  </si>
  <si>
    <t>本店、支店、出張所の区分をプルダウンメニューより選択してください</t>
    <rPh sb="0" eb="2">
      <t>ホンテン</t>
    </rPh>
    <rPh sb="3" eb="5">
      <t>シテン</t>
    </rPh>
    <rPh sb="6" eb="9">
      <t>シュッチョウジョ</t>
    </rPh>
    <rPh sb="10" eb="12">
      <t>クブン</t>
    </rPh>
    <rPh sb="24" eb="26">
      <t>センタク</t>
    </rPh>
    <phoneticPr fontId="3"/>
  </si>
  <si>
    <t>※５（追記）</t>
    <rPh sb="3" eb="5">
      <t>ツイキ</t>
    </rPh>
    <phoneticPr fontId="3"/>
  </si>
  <si>
    <t>数字にもフリガナをつけてください　例）１：イチ　等</t>
    <rPh sb="0" eb="2">
      <t>スウジ</t>
    </rPh>
    <rPh sb="17" eb="18">
      <t>レイ</t>
    </rPh>
    <rPh sb="24" eb="25">
      <t>トウ</t>
    </rPh>
    <phoneticPr fontId="3"/>
  </si>
  <si>
    <t>本店</t>
    <rPh sb="0" eb="2">
      <t>ホンテン</t>
    </rPh>
    <phoneticPr fontId="3"/>
  </si>
  <si>
    <t>支店</t>
    <rPh sb="0" eb="2">
      <t>シテン</t>
    </rPh>
    <phoneticPr fontId="3"/>
  </si>
  <si>
    <t>出張所</t>
    <rPh sb="0" eb="3">
      <t>シュッチョウジョ</t>
    </rPh>
    <phoneticPr fontId="3"/>
  </si>
  <si>
    <t>男</t>
  </si>
  <si>
    <t>女</t>
  </si>
  <si>
    <t>基準日：</t>
    <rPh sb="0" eb="3">
      <t>キジュンビ</t>
    </rPh>
    <phoneticPr fontId="3"/>
  </si>
  <si>
    <t>異なる場合は、今年度補助金（F6）と前年度補助金（F13）は同額にならない場合があります。</t>
    <rPh sb="7" eb="10">
      <t>コンネンド</t>
    </rPh>
    <rPh sb="10" eb="13">
      <t>ホジョキン</t>
    </rPh>
    <rPh sb="18" eb="21">
      <t>ゼンネンド</t>
    </rPh>
    <rPh sb="21" eb="24">
      <t>ホジョキン</t>
    </rPh>
    <rPh sb="37" eb="39">
      <t>バアイ</t>
    </rPh>
    <phoneticPr fontId="3"/>
  </si>
  <si>
    <t>2019年度申請分から会員数により補助金額が変わる方式に変更されています。従って前年度と会員数が</t>
    <rPh sb="4" eb="6">
      <t>ネンド</t>
    </rPh>
    <rPh sb="6" eb="9">
      <t>シンセイブン</t>
    </rPh>
    <rPh sb="11" eb="14">
      <t>カイインスウ</t>
    </rPh>
    <rPh sb="17" eb="19">
      <t>ホジョ</t>
    </rPh>
    <rPh sb="19" eb="21">
      <t>キンガク</t>
    </rPh>
    <rPh sb="22" eb="23">
      <t>カ</t>
    </rPh>
    <rPh sb="25" eb="27">
      <t>ホウシキ</t>
    </rPh>
    <rPh sb="28" eb="30">
      <t>ヘンコウ</t>
    </rPh>
    <rPh sb="37" eb="38">
      <t>シタガ</t>
    </rPh>
    <rPh sb="40" eb="43">
      <t>ゼンネンド</t>
    </rPh>
    <rPh sb="44" eb="47">
      <t>カイインスウ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</si>
</sst>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quot;¥&quot;\-#,##0"/>
    <numFmt numFmtId="176" formatCode="#,##0_ "/>
    <numFmt numFmtId="177" formatCode="#,##0;&quot;△ &quot;#,##0"/>
    <numFmt numFmtId="178" formatCode="0_ "/>
    <numFmt numFmtId="179" formatCode="[$-411]ggge&quot;年度&quot;"/>
    <numFmt numFmtId="180" formatCode="#,##0&quot;円&quot;"/>
    <numFmt numFmtId="181" formatCode="#,##0&quot;人&quot;"/>
    <numFmt numFmtId="182" formatCode="#,##0&quot;円&quot;;&quot;△&quot;#,##0&quot;円&quot;"/>
    <numFmt numFmtId="183" formatCode="#,##0&quot;件&quot;"/>
    <numFmt numFmtId="184" formatCode="[$-411]ggge&quot;年&quot;m&quot;月&quot;d&quot;日&quot;;@"/>
    <numFmt numFmtId="185" formatCode="yyyy/m/d;@"/>
    <numFmt numFmtId="186" formatCode="General&quot;人&quot;"/>
    <numFmt numFmtId="187" formatCode="0.00_ "/>
    <numFmt numFmtId="188" formatCode="#,##0&quot; 円&quot;"/>
    <numFmt numFmtId="189" formatCode="&quot;S306&quot;yy"/>
    <numFmt numFmtId="190" formatCode="[$-411]ggge&quot;年度分&quot;"/>
    <numFmt numFmtId="191" formatCode="yyyy&quot;年&quot;m&quot;月&quot;d&quot;日&quot;;@"/>
    <numFmt numFmtId="192" formatCode="General&quot;月&quot;"/>
    <numFmt numFmtId="193" formatCode="General&quot;日&quot;"/>
    <numFmt numFmtId="194" formatCode="[$-411]ggge&quot;年&quot;"/>
    <numFmt numFmtId="195" formatCode="&quot;(&quot;[$-411]ggge&quot;年）&quot;"/>
    <numFmt numFmtId="196" formatCode="[$-F800]dddd\,\ mmmm\ dd\,\ yyyy"/>
    <numFmt numFmtId="197" formatCode="0.00&quot;歳&quot;"/>
    <numFmt numFmtId="198" formatCode="yyyy&quot;年&quot;"/>
    <numFmt numFmtId="199" formatCode="yyyy&quot;年度&quot;"/>
    <numFmt numFmtId="200" formatCode="yyyy&quot;年&quot;m&quot;月&quot;d&quot;日 現在&quot;"/>
  </numFmts>
  <fonts count="85">
    <font>
      <sz val="10"/>
      <name val="HG丸ｺﾞｼｯｸM-PRO"/>
      <family val="3"/>
      <charset val="128"/>
    </font>
    <font>
      <sz val="10"/>
      <name val="HG丸ｺﾞｼｯｸM-PRO"/>
      <family val="3"/>
      <charset val="128"/>
    </font>
    <font>
      <sz val="10"/>
      <name val="HG丸ｺﾞｼｯｸM-PRO"/>
      <family val="3"/>
      <charset val="128"/>
    </font>
    <font>
      <sz val="6"/>
      <name val="HG丸ｺﾞｼｯｸM-PRO"/>
      <family val="3"/>
      <charset val="128"/>
    </font>
    <font>
      <sz val="16"/>
      <name val="HG丸ｺﾞｼｯｸM-PRO"/>
      <family val="3"/>
      <charset val="128"/>
    </font>
    <font>
      <sz val="11"/>
      <name val="HG丸ｺﾞｼｯｸM-PRO"/>
      <family val="3"/>
      <charset val="128"/>
    </font>
    <font>
      <sz val="11"/>
      <name val="ＭＳ Ｐゴシック"/>
      <family val="3"/>
      <charset val="128"/>
    </font>
    <font>
      <sz val="18"/>
      <name val="HG丸ｺﾞｼｯｸM-PRO"/>
      <family val="3"/>
      <charset val="128"/>
    </font>
    <font>
      <sz val="9"/>
      <name val="HG丸ｺﾞｼｯｸM-PRO"/>
      <family val="3"/>
      <charset val="128"/>
    </font>
    <font>
      <sz val="14"/>
      <name val="HG丸ｺﾞｼｯｸM-PRO"/>
      <family val="3"/>
      <charset val="128"/>
    </font>
    <font>
      <sz val="12"/>
      <name val="HG丸ｺﾞｼｯｸM-PRO"/>
      <family val="3"/>
      <charset val="128"/>
    </font>
    <font>
      <sz val="10"/>
      <name val="ＭＳ Ｐゴシック"/>
      <family val="3"/>
      <charset val="128"/>
    </font>
    <font>
      <sz val="10"/>
      <name val="HG丸ｺﾞｼｯｸM-PRO"/>
      <family val="3"/>
      <charset val="128"/>
    </font>
    <font>
      <sz val="8"/>
      <name val="HG丸ｺﾞｼｯｸM-PRO"/>
      <family val="3"/>
      <charset val="128"/>
    </font>
    <font>
      <sz val="6"/>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b/>
      <sz val="12"/>
      <name val="HG丸ｺﾞｼｯｸM-PRO"/>
      <family val="3"/>
      <charset val="128"/>
    </font>
    <font>
      <b/>
      <sz val="10"/>
      <color indexed="9"/>
      <name val="ＭＳ Ｐゴシック"/>
      <family val="3"/>
      <charset val="128"/>
    </font>
    <font>
      <sz val="8"/>
      <color indexed="22"/>
      <name val="ＭＳ Ｐゴシック"/>
      <family val="3"/>
      <charset val="128"/>
    </font>
    <font>
      <sz val="8"/>
      <color indexed="55"/>
      <name val="ＭＳ Ｐゴシック"/>
      <family val="3"/>
      <charset val="128"/>
    </font>
    <font>
      <b/>
      <sz val="11"/>
      <name val="HG丸ｺﾞｼｯｸM-PRO"/>
      <family val="3"/>
      <charset val="128"/>
    </font>
    <font>
      <sz val="20"/>
      <name val="HG丸ｺﾞｼｯｸM-PRO"/>
      <family val="3"/>
      <charset val="128"/>
    </font>
    <font>
      <sz val="10"/>
      <color indexed="10"/>
      <name val="HG丸ｺﾞｼｯｸM-PRO"/>
      <family val="3"/>
      <charset val="128"/>
    </font>
    <font>
      <sz val="12"/>
      <name val="ＭＳ Ｐゴシック"/>
      <family val="3"/>
      <charset val="128"/>
    </font>
    <font>
      <sz val="10"/>
      <color indexed="55"/>
      <name val="HG丸ｺﾞｼｯｸM-PRO"/>
      <family val="3"/>
      <charset val="128"/>
    </font>
    <font>
      <sz val="10"/>
      <name val="HG丸ｺﾞｼｯｸM-PRO"/>
      <family val="3"/>
      <charset val="128"/>
    </font>
    <font>
      <sz val="9"/>
      <color indexed="81"/>
      <name val="ＭＳ Ｐゴシック"/>
      <family val="3"/>
      <charset val="128"/>
    </font>
    <font>
      <sz val="9"/>
      <color indexed="53"/>
      <name val="ＭＳ Ｐゴシック"/>
      <family val="3"/>
      <charset val="128"/>
    </font>
    <font>
      <sz val="9"/>
      <color indexed="10"/>
      <name val="ＭＳ Ｐゴシック"/>
      <family val="3"/>
      <charset val="128"/>
    </font>
    <font>
      <sz val="9"/>
      <color indexed="12"/>
      <name val="ＭＳ Ｐゴシック"/>
      <family val="3"/>
      <charset val="128"/>
    </font>
    <font>
      <sz val="9"/>
      <color indexed="10"/>
      <name val="HG丸ｺﾞｼｯｸM-PRO"/>
      <family val="3"/>
      <charset val="128"/>
    </font>
    <font>
      <sz val="12"/>
      <color indexed="63"/>
      <name val="HG丸ｺﾞｼｯｸM-PRO"/>
      <family val="3"/>
      <charset val="128"/>
    </font>
    <font>
      <sz val="14"/>
      <name val="ＭＳ Ｐ明朝"/>
      <family val="1"/>
      <charset val="128"/>
    </font>
    <font>
      <b/>
      <sz val="14"/>
      <color indexed="10"/>
      <name val="HG丸ｺﾞｼｯｸM-PRO"/>
      <family val="3"/>
      <charset val="128"/>
    </font>
    <font>
      <sz val="16"/>
      <color indexed="10"/>
      <name val="HG丸ｺﾞｼｯｸM-PRO"/>
      <family val="3"/>
      <charset val="128"/>
    </font>
    <font>
      <u/>
      <sz val="12"/>
      <name val="HG丸ｺﾞｼｯｸM-PRO"/>
      <family val="3"/>
      <charset val="128"/>
    </font>
    <font>
      <b/>
      <sz val="10"/>
      <color indexed="10"/>
      <name val="HG丸ｺﾞｼｯｸM-PRO"/>
      <family val="3"/>
      <charset val="128"/>
    </font>
    <font>
      <i/>
      <sz val="10"/>
      <name val="HG丸ｺﾞｼｯｸM-PRO"/>
      <family val="3"/>
      <charset val="128"/>
    </font>
    <font>
      <sz val="10"/>
      <color indexed="10"/>
      <name val="ＭＳ Ｐゴシック"/>
      <family val="3"/>
      <charset val="128"/>
    </font>
    <font>
      <sz val="10"/>
      <color indexed="8"/>
      <name val="HG丸ｺﾞｼｯｸM-PRO"/>
      <family val="3"/>
      <charset val="128"/>
    </font>
    <font>
      <sz val="10"/>
      <color indexed="10"/>
      <name val="HG丸ｺﾞｼｯｸM-PRO"/>
      <family val="3"/>
      <charset val="128"/>
    </font>
    <font>
      <sz val="9"/>
      <color indexed="10"/>
      <name val="HG丸ｺﾞｼｯｸM-PRO"/>
      <family val="3"/>
      <charset val="128"/>
    </font>
    <font>
      <sz val="12"/>
      <color indexed="10"/>
      <name val="HG丸ｺﾞｼｯｸM-PRO"/>
      <family val="3"/>
      <charset val="128"/>
    </font>
    <font>
      <sz val="10"/>
      <name val="ＭＳ 明朝"/>
      <family val="1"/>
      <charset val="128"/>
    </font>
    <font>
      <sz val="11"/>
      <name val="ＭＳ 明朝"/>
      <family val="1"/>
      <charset val="128"/>
    </font>
    <font>
      <sz val="16"/>
      <name val="ＭＳ 明朝"/>
      <family val="1"/>
      <charset val="128"/>
    </font>
    <font>
      <sz val="10"/>
      <color indexed="48"/>
      <name val="HG丸ｺﾞｼｯｸM-PRO"/>
      <family val="3"/>
      <charset val="128"/>
    </font>
    <font>
      <sz val="20"/>
      <name val="ＭＳ 明朝"/>
      <family val="1"/>
      <charset val="128"/>
    </font>
    <font>
      <sz val="14"/>
      <name val="ＭＳ 明朝"/>
      <family val="1"/>
      <charset val="128"/>
    </font>
    <font>
      <b/>
      <sz val="18"/>
      <name val="ＭＳ 明朝"/>
      <family val="1"/>
      <charset val="128"/>
    </font>
    <font>
      <sz val="8"/>
      <name val="ＭＳ 明朝"/>
      <family val="1"/>
      <charset val="128"/>
    </font>
    <font>
      <sz val="12"/>
      <name val="ＭＳ 明朝"/>
      <family val="1"/>
      <charset val="128"/>
    </font>
    <font>
      <b/>
      <sz val="16"/>
      <name val="ＭＳ 明朝"/>
      <family val="1"/>
      <charset val="128"/>
    </font>
    <font>
      <sz val="18"/>
      <name val="ＭＳ 明朝"/>
      <family val="1"/>
      <charset val="128"/>
    </font>
    <font>
      <b/>
      <sz val="18"/>
      <name val="ＭＳ Ｐゴシック"/>
      <family val="3"/>
      <charset val="128"/>
    </font>
    <font>
      <b/>
      <sz val="22"/>
      <name val="ＭＳ Ｐゴシック"/>
      <family val="3"/>
      <charset val="128"/>
    </font>
    <font>
      <sz val="8.5"/>
      <name val="ＭＳ Ｐゴシック"/>
      <family val="3"/>
      <charset val="128"/>
    </font>
    <font>
      <sz val="12"/>
      <name val="ＭＳ Ｐ明朝"/>
      <family val="1"/>
      <charset val="128"/>
    </font>
    <font>
      <sz val="14"/>
      <name val="ＭＳ Ｐゴシック"/>
      <family val="3"/>
      <charset val="128"/>
    </font>
    <font>
      <sz val="16"/>
      <name val="ＭＳ Ｐゴシック"/>
      <family val="3"/>
      <charset val="128"/>
    </font>
    <font>
      <sz val="18"/>
      <name val="ＭＳ Ｐゴシック"/>
      <family val="3"/>
      <charset val="128"/>
    </font>
    <font>
      <sz val="20"/>
      <name val="ＭＳ Ｐゴシック"/>
      <family val="3"/>
      <charset val="128"/>
    </font>
    <font>
      <b/>
      <sz val="9"/>
      <color indexed="81"/>
      <name val="ＭＳ Ｐゴシック"/>
      <family val="3"/>
      <charset val="128"/>
    </font>
    <font>
      <b/>
      <u/>
      <sz val="10"/>
      <name val="HG丸ｺﾞｼｯｸM-PRO"/>
      <family val="3"/>
      <charset val="128"/>
    </font>
    <font>
      <sz val="6"/>
      <name val="Arial Unicode MS"/>
      <family val="3"/>
      <charset val="128"/>
    </font>
    <font>
      <b/>
      <sz val="9"/>
      <color indexed="10"/>
      <name val="ＭＳ Ｐゴシック"/>
      <family val="3"/>
      <charset val="128"/>
    </font>
    <font>
      <sz val="10"/>
      <color rgb="FF0070C0"/>
      <name val="HG丸ｺﾞｼｯｸM-PRO"/>
      <family val="3"/>
      <charset val="128"/>
    </font>
    <font>
      <sz val="20"/>
      <color theme="8" tint="-0.249977111117893"/>
      <name val="ＭＳ Ｐゴシック"/>
      <family val="3"/>
      <charset val="128"/>
    </font>
    <font>
      <sz val="10"/>
      <color theme="0"/>
      <name val="HG丸ｺﾞｼｯｸM-PRO"/>
      <family val="3"/>
      <charset val="128"/>
    </font>
    <font>
      <sz val="10"/>
      <color rgb="FFFF0000"/>
      <name val="HG丸ｺﾞｼｯｸM-PRO"/>
      <family val="3"/>
      <charset val="128"/>
    </font>
    <font>
      <sz val="11"/>
      <color rgb="FFFF0000"/>
      <name val="HG丸ｺﾞｼｯｸM-PRO"/>
      <family val="3"/>
      <charset val="128"/>
    </font>
    <font>
      <b/>
      <sz val="10"/>
      <color rgb="FFFF0000"/>
      <name val="HG丸ｺﾞｼｯｸM-PRO"/>
      <family val="3"/>
      <charset val="128"/>
    </font>
    <font>
      <sz val="12"/>
      <color theme="1"/>
      <name val="HG丸ｺﾞｼｯｸM-PRO"/>
      <family val="3"/>
      <charset val="128"/>
    </font>
    <font>
      <sz val="11"/>
      <color theme="1"/>
      <name val="HG丸ｺﾞｼｯｸM-PRO"/>
      <family val="3"/>
      <charset val="128"/>
    </font>
    <font>
      <b/>
      <sz val="12"/>
      <color theme="0"/>
      <name val="ＭＳ Ｐゴシック"/>
      <family val="3"/>
      <charset val="128"/>
    </font>
    <font>
      <sz val="12"/>
      <color theme="0"/>
      <name val="ＭＳ Ｐゴシック"/>
      <family val="3"/>
      <charset val="128"/>
    </font>
    <font>
      <b/>
      <sz val="11"/>
      <color theme="0"/>
      <name val="ＭＳ Ｐゴシック"/>
      <family val="3"/>
      <charset val="128"/>
    </font>
    <font>
      <sz val="11"/>
      <color theme="0"/>
      <name val="ＭＳ Ｐゴシック"/>
      <family val="3"/>
      <charset val="128"/>
    </font>
    <font>
      <b/>
      <sz val="12"/>
      <color rgb="FFFF0000"/>
      <name val="HG丸ｺﾞｼｯｸM-PRO"/>
      <family val="3"/>
      <charset val="128"/>
    </font>
    <font>
      <sz val="14"/>
      <color rgb="FF333333"/>
      <name val="Arial"/>
      <family val="2"/>
    </font>
    <font>
      <b/>
      <sz val="11"/>
      <color rgb="FFFF0000"/>
      <name val="ＭＳ 明朝"/>
      <family val="1"/>
      <charset val="128"/>
    </font>
    <font>
      <b/>
      <sz val="10"/>
      <color rgb="FFFF0000"/>
      <name val="ＭＳ 明朝"/>
      <family val="1"/>
      <charset val="128"/>
    </font>
    <font>
      <b/>
      <sz val="9"/>
      <color indexed="53"/>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
      <patternFill patternType="solid">
        <fgColor theme="8" tint="0.39997558519241921"/>
        <bgColor indexed="64"/>
      </patternFill>
    </fill>
    <fill>
      <patternFill patternType="solid">
        <fgColor rgb="FFCCFFFF"/>
        <bgColor indexed="64"/>
      </patternFill>
    </fill>
    <fill>
      <patternFill patternType="solid">
        <fgColor theme="6" tint="0.79998168889431442"/>
        <bgColor indexed="64"/>
      </patternFill>
    </fill>
    <fill>
      <patternFill patternType="solid">
        <fgColor rgb="FFFFFF99"/>
        <bgColor indexed="64"/>
      </patternFill>
    </fill>
    <fill>
      <patternFill patternType="solid">
        <fgColor theme="6"/>
        <bgColor indexed="64"/>
      </patternFill>
    </fill>
    <fill>
      <patternFill patternType="solid">
        <fgColor rgb="FFFFFF00"/>
        <bgColor indexed="64"/>
      </patternFill>
    </fill>
    <fill>
      <patternFill patternType="solid">
        <fgColor theme="1"/>
        <bgColor indexed="64"/>
      </patternFill>
    </fill>
    <fill>
      <patternFill patternType="solid">
        <fgColor rgb="FFFCFAAD"/>
        <bgColor indexed="64"/>
      </patternFill>
    </fill>
  </fills>
  <borders count="19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diagonal/>
    </border>
    <border>
      <left style="thin">
        <color indexed="64"/>
      </left>
      <right/>
      <top style="thin">
        <color indexed="64"/>
      </top>
      <bottom/>
      <diagonal/>
    </border>
    <border>
      <left/>
      <right style="dotted">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ashDot">
        <color indexed="64"/>
      </bottom>
      <diagonal/>
    </border>
    <border>
      <left/>
      <right/>
      <top style="dashDot">
        <color indexed="64"/>
      </top>
      <bottom style="dashDot">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medium">
        <color indexed="64"/>
      </bottom>
      <diagonal/>
    </border>
    <border>
      <left style="medium">
        <color indexed="52"/>
      </left>
      <right/>
      <top/>
      <bottom/>
      <diagonal/>
    </border>
    <border>
      <left style="thin">
        <color indexed="63"/>
      </left>
      <right/>
      <top/>
      <bottom/>
      <diagonal/>
    </border>
    <border>
      <left/>
      <right style="thin">
        <color indexed="63"/>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thin">
        <color indexed="55"/>
      </left>
      <right style="thin">
        <color indexed="55"/>
      </right>
      <top style="thin">
        <color indexed="55"/>
      </top>
      <bottom style="thin">
        <color indexed="55"/>
      </bottom>
      <diagonal/>
    </border>
    <border>
      <left/>
      <right style="thin">
        <color indexed="64"/>
      </right>
      <top/>
      <bottom style="thin">
        <color indexed="64"/>
      </bottom>
      <diagonal/>
    </border>
    <border>
      <left/>
      <right/>
      <top style="mediumDashDot">
        <color indexed="64"/>
      </top>
      <bottom style="medium">
        <color indexed="64"/>
      </bottom>
      <diagonal/>
    </border>
    <border>
      <left style="medium">
        <color indexed="21"/>
      </left>
      <right/>
      <top style="medium">
        <color indexed="21"/>
      </top>
      <bottom/>
      <diagonal/>
    </border>
    <border>
      <left/>
      <right style="medium">
        <color indexed="21"/>
      </right>
      <top style="medium">
        <color indexed="21"/>
      </top>
      <bottom/>
      <diagonal/>
    </border>
    <border>
      <left style="medium">
        <color indexed="64"/>
      </left>
      <right style="thin">
        <color indexed="64"/>
      </right>
      <top style="medium">
        <color indexed="64"/>
      </top>
      <bottom style="thin">
        <color indexed="64"/>
      </bottom>
      <diagonal/>
    </border>
    <border>
      <left style="medium">
        <color indexed="21"/>
      </left>
      <right/>
      <top/>
      <bottom/>
      <diagonal/>
    </border>
    <border>
      <left/>
      <right style="medium">
        <color indexed="21"/>
      </right>
      <top/>
      <bottom/>
      <diagonal/>
    </border>
    <border>
      <left style="medium">
        <color indexed="21"/>
      </left>
      <right style="medium">
        <color indexed="49"/>
      </right>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21"/>
      </left>
      <right/>
      <top/>
      <bottom style="medium">
        <color indexed="21"/>
      </bottom>
      <diagonal/>
    </border>
    <border>
      <left/>
      <right/>
      <top/>
      <bottom style="medium">
        <color indexed="21"/>
      </bottom>
      <diagonal/>
    </border>
    <border>
      <left/>
      <right style="medium">
        <color indexed="21"/>
      </right>
      <top/>
      <bottom style="medium">
        <color indexed="21"/>
      </bottom>
      <diagonal/>
    </border>
    <border>
      <left/>
      <right/>
      <top/>
      <bottom style="medium">
        <color indexed="52"/>
      </bottom>
      <diagonal/>
    </border>
    <border>
      <left style="medium">
        <color indexed="52"/>
      </left>
      <right/>
      <top style="medium">
        <color indexed="52"/>
      </top>
      <bottom style="medium">
        <color indexed="52"/>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49"/>
      </left>
      <right/>
      <top/>
      <bottom/>
      <diagonal/>
    </border>
    <border>
      <left/>
      <right style="medium">
        <color indexed="49"/>
      </right>
      <top/>
      <bottom/>
      <diagonal/>
    </border>
    <border>
      <left/>
      <right/>
      <top style="medium">
        <color indexed="52"/>
      </top>
      <bottom style="medium">
        <color indexed="52"/>
      </bottom>
      <diagonal/>
    </border>
    <border>
      <left/>
      <right style="medium">
        <color indexed="52"/>
      </right>
      <top style="medium">
        <color indexed="52"/>
      </top>
      <bottom style="medium">
        <color indexed="52"/>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medium">
        <color indexed="52"/>
      </right>
      <top/>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medium">
        <color indexed="64"/>
      </left>
      <right/>
      <top/>
      <bottom style="medium">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21"/>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49"/>
      </left>
      <right/>
      <top style="medium">
        <color indexed="49"/>
      </top>
      <bottom/>
      <diagonal/>
    </border>
    <border>
      <left/>
      <right style="medium">
        <color indexed="49"/>
      </right>
      <top style="medium">
        <color indexed="49"/>
      </top>
      <bottom/>
      <diagonal/>
    </border>
    <border>
      <left style="medium">
        <color indexed="49"/>
      </left>
      <right/>
      <top/>
      <bottom style="medium">
        <color indexed="49"/>
      </bottom>
      <diagonal/>
    </border>
    <border>
      <left/>
      <right style="medium">
        <color indexed="49"/>
      </right>
      <top/>
      <bottom style="medium">
        <color indexed="49"/>
      </bottom>
      <diagonal/>
    </border>
    <border>
      <left/>
      <right style="thin">
        <color indexed="64"/>
      </right>
      <top style="thin">
        <color indexed="64"/>
      </top>
      <bottom/>
      <diagonal/>
    </border>
    <border>
      <left style="medium">
        <color indexed="64"/>
      </left>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top/>
      <bottom style="thin">
        <color theme="0"/>
      </bottom>
      <diagonal/>
    </border>
    <border>
      <left/>
      <right/>
      <top style="thin">
        <color theme="0"/>
      </top>
      <bottom style="thin">
        <color theme="0"/>
      </bottom>
      <diagonal/>
    </border>
    <border>
      <left/>
      <right style="hair">
        <color theme="0"/>
      </right>
      <top style="medium">
        <color indexed="64"/>
      </top>
      <bottom style="hair">
        <color theme="0"/>
      </bottom>
      <diagonal/>
    </border>
    <border>
      <left style="hair">
        <color theme="0"/>
      </left>
      <right style="hair">
        <color theme="0"/>
      </right>
      <top style="medium">
        <color indexed="64"/>
      </top>
      <bottom style="hair">
        <color theme="0"/>
      </bottom>
      <diagonal/>
    </border>
    <border>
      <left style="hair">
        <color theme="0"/>
      </left>
      <right/>
      <top style="medium">
        <color indexed="64"/>
      </top>
      <bottom style="hair">
        <color theme="0"/>
      </bottom>
      <diagonal/>
    </border>
    <border>
      <left/>
      <right style="hair">
        <color theme="0"/>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style="hair">
        <color theme="0"/>
      </left>
      <right style="hair">
        <color theme="0"/>
      </right>
      <top/>
      <bottom style="hair">
        <color theme="0"/>
      </bottom>
      <diagonal/>
    </border>
    <border>
      <left style="hair">
        <color theme="0"/>
      </left>
      <right style="hair">
        <color theme="0"/>
      </right>
      <top style="hair">
        <color theme="0"/>
      </top>
      <bottom style="medium">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theme="0"/>
      </right>
      <top style="medium">
        <color theme="0"/>
      </top>
      <bottom style="medium">
        <color theme="0"/>
      </bottom>
      <diagonal/>
    </border>
    <border>
      <left style="hair">
        <color theme="0"/>
      </left>
      <right style="medium">
        <color theme="0"/>
      </right>
      <top style="medium">
        <color theme="0"/>
      </top>
      <bottom style="hair">
        <color theme="0"/>
      </bottom>
      <diagonal/>
    </border>
    <border>
      <left style="hair">
        <color theme="0"/>
      </left>
      <right style="medium">
        <color theme="0"/>
      </right>
      <top style="hair">
        <color theme="0"/>
      </top>
      <bottom style="hair">
        <color theme="0"/>
      </bottom>
      <diagonal/>
    </border>
    <border>
      <left style="hair">
        <color theme="0"/>
      </left>
      <right style="hair">
        <color theme="0"/>
      </right>
      <top/>
      <bottom/>
      <diagonal/>
    </border>
    <border>
      <left style="hair">
        <color theme="0"/>
      </left>
      <right/>
      <top/>
      <bottom/>
      <diagonal/>
    </border>
    <border>
      <left style="slantDashDot">
        <color indexed="64"/>
      </left>
      <right style="hair">
        <color theme="0"/>
      </right>
      <top style="slantDashDot">
        <color indexed="64"/>
      </top>
      <bottom style="hair">
        <color theme="0"/>
      </bottom>
      <diagonal/>
    </border>
    <border>
      <left style="hair">
        <color theme="0"/>
      </left>
      <right style="hair">
        <color theme="0"/>
      </right>
      <top style="slantDashDot">
        <color indexed="64"/>
      </top>
      <bottom/>
      <diagonal/>
    </border>
    <border>
      <left style="hair">
        <color theme="0"/>
      </left>
      <right style="slantDashDot">
        <color indexed="64"/>
      </right>
      <top style="slantDashDot">
        <color indexed="64"/>
      </top>
      <bottom style="hair">
        <color theme="0"/>
      </bottom>
      <diagonal/>
    </border>
    <border>
      <left style="slantDashDot">
        <color indexed="64"/>
      </left>
      <right/>
      <top style="hair">
        <color theme="0"/>
      </top>
      <bottom style="hair">
        <color theme="0"/>
      </bottom>
      <diagonal/>
    </border>
    <border>
      <left/>
      <right style="slantDashDot">
        <color indexed="64"/>
      </right>
      <top style="hair">
        <color theme="0"/>
      </top>
      <bottom style="hair">
        <color theme="0"/>
      </bottom>
      <diagonal/>
    </border>
    <border>
      <left style="slantDashDot">
        <color indexed="64"/>
      </left>
      <right style="hair">
        <color theme="0"/>
      </right>
      <top style="hair">
        <color theme="0"/>
      </top>
      <bottom style="slantDashDot">
        <color indexed="64"/>
      </bottom>
      <diagonal/>
    </border>
    <border>
      <left style="hair">
        <color theme="0"/>
      </left>
      <right style="hair">
        <color theme="0"/>
      </right>
      <top/>
      <bottom style="slantDashDot">
        <color indexed="64"/>
      </bottom>
      <diagonal/>
    </border>
    <border>
      <left style="hair">
        <color theme="0"/>
      </left>
      <right style="slantDashDot">
        <color indexed="64"/>
      </right>
      <top style="hair">
        <color theme="0"/>
      </top>
      <bottom style="slantDashDot">
        <color indexed="64"/>
      </bottom>
      <diagonal/>
    </border>
    <border>
      <left style="thin">
        <color theme="0"/>
      </left>
      <right style="thin">
        <color indexed="64"/>
      </right>
      <top style="thin">
        <color theme="0"/>
      </top>
      <bottom style="thin">
        <color indexed="64"/>
      </bottom>
      <diagonal/>
    </border>
    <border>
      <left/>
      <right style="medium">
        <color theme="0"/>
      </right>
      <top style="medium">
        <color theme="0"/>
      </top>
      <bottom style="medium">
        <color theme="0"/>
      </bottom>
      <diagonal/>
    </border>
    <border>
      <left style="thin">
        <color theme="0"/>
      </left>
      <right/>
      <top style="thin">
        <color theme="0"/>
      </top>
      <bottom style="thin">
        <color indexed="64"/>
      </bottom>
      <diagonal/>
    </border>
    <border>
      <left/>
      <right style="thin">
        <color theme="0"/>
      </right>
      <top style="thin">
        <color indexed="64"/>
      </top>
      <bottom/>
      <diagonal/>
    </border>
    <border>
      <left/>
      <right style="thin">
        <color theme="0"/>
      </right>
      <top/>
      <bottom style="thin">
        <color theme="0"/>
      </bottom>
      <diagonal/>
    </border>
    <border>
      <left style="thin">
        <color theme="0"/>
      </left>
      <right/>
      <top style="thin">
        <color indexed="64"/>
      </top>
      <bottom/>
      <diagonal/>
    </border>
    <border>
      <left style="thin">
        <color theme="0"/>
      </left>
      <right/>
      <top/>
      <bottom style="thin">
        <color theme="0"/>
      </bottom>
      <diagonal/>
    </border>
    <border>
      <left style="thin">
        <color indexed="64"/>
      </left>
      <right/>
      <top/>
      <bottom style="thin">
        <color theme="0"/>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style="thin">
        <color theme="0"/>
      </right>
      <top/>
      <bottom/>
      <diagonal/>
    </border>
    <border>
      <left style="thin">
        <color theme="0"/>
      </left>
      <right/>
      <top style="thin">
        <color theme="0"/>
      </top>
      <bottom/>
      <diagonal/>
    </border>
    <border>
      <left/>
      <right style="thin">
        <color indexed="64"/>
      </right>
      <top style="thin">
        <color theme="0"/>
      </top>
      <bottom/>
      <diagonal/>
    </border>
    <border>
      <left style="thin">
        <color theme="0"/>
      </left>
      <right/>
      <top/>
      <bottom/>
      <diagonal/>
    </border>
    <border>
      <left/>
      <right style="thin">
        <color indexed="64"/>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medium">
        <color indexed="64"/>
      </top>
      <bottom style="thin">
        <color indexed="64"/>
      </bottom>
      <diagonal/>
    </border>
    <border>
      <left style="medium">
        <color rgb="FF333333"/>
      </left>
      <right style="medium">
        <color rgb="FF333333"/>
      </right>
      <top style="medium">
        <color rgb="FF333333"/>
      </top>
      <bottom style="medium">
        <color rgb="FF333333"/>
      </bottom>
      <diagonal/>
    </border>
    <border>
      <left style="medium">
        <color rgb="FF333333"/>
      </left>
      <right/>
      <top style="medium">
        <color rgb="FF333333"/>
      </top>
      <bottom/>
      <diagonal/>
    </border>
    <border>
      <left style="medium">
        <color rgb="FF333333"/>
      </left>
      <right style="medium">
        <color rgb="FF333333"/>
      </right>
      <top style="medium">
        <color rgb="FF333333"/>
      </top>
      <bottom/>
      <diagonal/>
    </border>
    <border>
      <left style="medium">
        <color rgb="FF333333"/>
      </left>
      <right/>
      <top/>
      <bottom style="medium">
        <color rgb="FF333333"/>
      </bottom>
      <diagonal/>
    </border>
    <border>
      <left style="medium">
        <color indexed="64"/>
      </left>
      <right style="medium">
        <color indexed="64"/>
      </right>
      <top/>
      <bottom style="medium">
        <color indexed="64"/>
      </bottom>
      <diagonal/>
    </border>
  </borders>
  <cellStyleXfs count="6">
    <xf numFmtId="0" fontId="0" fillId="0" borderId="0"/>
    <xf numFmtId="9" fontId="2"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cellStyleXfs>
  <cellXfs count="1140">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0" fillId="0" borderId="0" xfId="0" applyBorder="1"/>
    <xf numFmtId="0" fontId="0" fillId="0" borderId="0" xfId="0" applyAlignment="1"/>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vertical="center"/>
    </xf>
    <xf numFmtId="0" fontId="1" fillId="0" borderId="0" xfId="0" applyFont="1" applyBorder="1" applyAlignment="1">
      <alignment vertical="center"/>
    </xf>
    <xf numFmtId="0" fontId="0" fillId="0" borderId="0" xfId="0" applyFill="1"/>
    <xf numFmtId="0" fontId="0" fillId="0" borderId="0" xfId="0" applyFill="1" applyBorder="1"/>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1" fillId="0" borderId="0" xfId="0" applyFont="1"/>
    <xf numFmtId="0" fontId="5" fillId="0" borderId="0" xfId="0" applyFont="1" applyBorder="1" applyAlignment="1">
      <alignment horizontal="center" vertical="center"/>
    </xf>
    <xf numFmtId="0" fontId="4" fillId="0" borderId="0" xfId="0" applyFont="1" applyAlignment="1">
      <alignment horizontal="left" vertical="center"/>
    </xf>
    <xf numFmtId="0" fontId="33" fillId="0" borderId="0" xfId="0" applyFont="1" applyAlignment="1">
      <alignment horizontal="right" vertical="center"/>
    </xf>
    <xf numFmtId="38" fontId="5" fillId="0" borderId="0" xfId="0" applyNumberFormat="1" applyFont="1" applyBorder="1" applyAlignment="1">
      <alignment horizontal="center" vertical="center"/>
    </xf>
    <xf numFmtId="0" fontId="33" fillId="0" borderId="0" xfId="0" applyFont="1" applyBorder="1" applyAlignment="1">
      <alignment vertical="center"/>
    </xf>
    <xf numFmtId="49" fontId="10" fillId="0" borderId="0" xfId="0" applyNumberFormat="1" applyFont="1" applyBorder="1" applyAlignment="1">
      <alignment vertical="center"/>
    </xf>
    <xf numFmtId="0" fontId="9" fillId="0" borderId="4"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6" xfId="0" applyFont="1" applyBorder="1" applyAlignment="1">
      <alignment horizontal="distributed" vertical="center" indent="1"/>
    </xf>
    <xf numFmtId="0" fontId="10" fillId="0" borderId="0" xfId="0" applyFont="1" applyFill="1" applyBorder="1" applyAlignment="1">
      <alignment horizontal="distributed" vertical="center" indent="1"/>
    </xf>
    <xf numFmtId="49" fontId="10" fillId="0" borderId="0" xfId="0" applyNumberFormat="1" applyFont="1" applyFill="1" applyBorder="1" applyAlignment="1">
      <alignment horizontal="left" vertical="center" indent="1"/>
    </xf>
    <xf numFmtId="49" fontId="10" fillId="0" borderId="0" xfId="0" applyNumberFormat="1" applyFont="1" applyFill="1" applyBorder="1" applyAlignment="1">
      <alignment horizontal="distributed" vertical="center"/>
    </xf>
    <xf numFmtId="0" fontId="10" fillId="0" borderId="0" xfId="0" applyFont="1" applyFill="1" applyBorder="1" applyAlignment="1">
      <alignment horizontal="left" vertical="center" indent="1"/>
    </xf>
    <xf numFmtId="0" fontId="10" fillId="0" borderId="0" xfId="0" applyFont="1" applyFill="1" applyBorder="1" applyAlignment="1">
      <alignment horizontal="distributed" vertical="center"/>
    </xf>
    <xf numFmtId="0" fontId="9" fillId="0" borderId="0" xfId="0" applyFont="1" applyBorder="1" applyAlignment="1">
      <alignment horizontal="distributed" vertical="center" indent="1"/>
    </xf>
    <xf numFmtId="176" fontId="9" fillId="0" borderId="0" xfId="0" applyNumberFormat="1" applyFont="1" applyBorder="1" applyAlignment="1">
      <alignment horizontal="left" vertical="center" indent="1"/>
    </xf>
    <xf numFmtId="0" fontId="9" fillId="0" borderId="0" xfId="0" applyFont="1" applyBorder="1" applyAlignment="1">
      <alignment horizontal="center" vertical="center"/>
    </xf>
    <xf numFmtId="0" fontId="10" fillId="0" borderId="0" xfId="0" applyFont="1" applyFill="1" applyBorder="1" applyAlignment="1">
      <alignment horizontal="distributed" vertical="center" wrapText="1" indent="1"/>
    </xf>
    <xf numFmtId="0" fontId="35" fillId="0" borderId="0" xfId="0" applyFont="1"/>
    <xf numFmtId="0" fontId="5" fillId="0" borderId="7" xfId="0" applyFont="1" applyBorder="1" applyAlignment="1">
      <alignment horizontal="distributed" vertical="center" indent="3"/>
    </xf>
    <xf numFmtId="0" fontId="5" fillId="0" borderId="8" xfId="0" applyFont="1" applyBorder="1" applyAlignment="1">
      <alignment horizontal="distributed" vertical="center" indent="3" shrinkToFi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shrinkToFit="1"/>
    </xf>
    <xf numFmtId="0" fontId="36" fillId="0" borderId="0" xfId="0" applyFont="1" applyAlignment="1">
      <alignment vertical="center"/>
    </xf>
    <xf numFmtId="176" fontId="9" fillId="0" borderId="11" xfId="0" applyNumberFormat="1" applyFont="1" applyBorder="1" applyAlignment="1">
      <alignment horizontal="left" vertical="center" shrinkToFit="1"/>
    </xf>
    <xf numFmtId="0" fontId="0" fillId="0" borderId="0" xfId="0" applyAlignment="1">
      <alignment shrinkToFit="1"/>
    </xf>
    <xf numFmtId="0" fontId="10" fillId="0" borderId="0" xfId="0" applyFont="1" applyAlignment="1">
      <alignment horizontal="center" vertical="center"/>
    </xf>
    <xf numFmtId="176" fontId="9" fillId="0" borderId="11" xfId="0" applyNumberFormat="1" applyFont="1" applyBorder="1" applyAlignment="1">
      <alignment horizontal="left" vertical="center" indent="1" shrinkToFit="1"/>
    </xf>
    <xf numFmtId="0" fontId="1" fillId="0" borderId="0" xfId="0" applyFont="1" applyFill="1"/>
    <xf numFmtId="184" fontId="10" fillId="0" borderId="0" xfId="0" applyNumberFormat="1"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184" fontId="10" fillId="0" borderId="0" xfId="0" applyNumberFormat="1" applyFont="1" applyFill="1" applyAlignment="1">
      <alignment horizontal="left" vertical="center"/>
    </xf>
    <xf numFmtId="0" fontId="10" fillId="0" borderId="13" xfId="0" applyFont="1" applyFill="1" applyBorder="1" applyAlignment="1">
      <alignment horizontal="center" vertical="center"/>
    </xf>
    <xf numFmtId="0" fontId="10" fillId="0" borderId="13" xfId="0" applyFont="1" applyFill="1" applyBorder="1" applyAlignment="1">
      <alignment horizontal="distributed" vertical="center" indent="3"/>
    </xf>
    <xf numFmtId="0" fontId="10" fillId="0" borderId="13" xfId="0" applyFont="1" applyFill="1" applyBorder="1" applyAlignment="1">
      <alignment horizontal="distributed" vertical="center" wrapText="1" indent="2"/>
    </xf>
    <xf numFmtId="0" fontId="10" fillId="0" borderId="13"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186" fontId="10" fillId="0" borderId="0" xfId="0" applyNumberFormat="1" applyFont="1" applyFill="1" applyBorder="1" applyAlignment="1">
      <alignment horizontal="center" vertical="center"/>
    </xf>
    <xf numFmtId="0" fontId="10" fillId="0" borderId="0" xfId="0" applyFont="1"/>
    <xf numFmtId="0" fontId="10" fillId="0" borderId="0" xfId="0" applyFont="1" applyAlignment="1">
      <alignment horizontal="center"/>
    </xf>
    <xf numFmtId="0" fontId="34" fillId="0" borderId="0" xfId="0" applyNumberFormat="1" applyFont="1" applyBorder="1" applyAlignment="1">
      <alignment horizontal="center" vertical="center"/>
    </xf>
    <xf numFmtId="0" fontId="39" fillId="0" borderId="0" xfId="0" applyFont="1"/>
    <xf numFmtId="0" fontId="10" fillId="0" borderId="2" xfId="0" applyFont="1" applyFill="1" applyBorder="1" applyAlignment="1">
      <alignment horizontal="distributed" vertical="center" indent="1"/>
    </xf>
    <xf numFmtId="185" fontId="10" fillId="0" borderId="2" xfId="0" applyNumberFormat="1" applyFont="1" applyFill="1" applyBorder="1" applyAlignment="1">
      <alignment horizontal="center" vertical="center"/>
    </xf>
    <xf numFmtId="0" fontId="10" fillId="0" borderId="14" xfId="0" applyFont="1" applyFill="1" applyBorder="1" applyAlignment="1">
      <alignment horizontal="center" vertical="center"/>
    </xf>
    <xf numFmtId="0" fontId="1" fillId="0" borderId="14" xfId="0" applyFont="1" applyFill="1" applyBorder="1" applyAlignment="1">
      <alignment horizontal="center" vertical="center"/>
    </xf>
    <xf numFmtId="187" fontId="10" fillId="0" borderId="0" xfId="0" applyNumberFormat="1" applyFont="1" applyFill="1" applyBorder="1" applyAlignment="1">
      <alignment horizontal="center" vertical="center"/>
    </xf>
    <xf numFmtId="0" fontId="0" fillId="0" borderId="4" xfId="0" applyBorder="1"/>
    <xf numFmtId="0" fontId="0" fillId="0" borderId="5"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0" borderId="13"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Fill="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184" fontId="10" fillId="0" borderId="12" xfId="0" applyNumberFormat="1" applyFont="1" applyBorder="1" applyAlignment="1">
      <alignment horizontal="center" vertical="center"/>
    </xf>
    <xf numFmtId="0" fontId="44" fillId="0" borderId="0" xfId="0" applyFont="1" applyAlignment="1">
      <alignment vertical="center" wrapText="1"/>
    </xf>
    <xf numFmtId="0" fontId="5" fillId="0" borderId="0" xfId="0" applyFont="1" applyFill="1" applyBorder="1" applyAlignment="1">
      <alignment vertical="center"/>
    </xf>
    <xf numFmtId="0" fontId="46" fillId="0" borderId="0" xfId="0" applyFont="1" applyFill="1" applyBorder="1" applyAlignment="1">
      <alignment horizontal="distributed" vertical="center" indent="1"/>
    </xf>
    <xf numFmtId="0" fontId="46" fillId="0" borderId="12" xfId="0" applyFont="1" applyFill="1" applyBorder="1" applyAlignment="1">
      <alignment vertical="center"/>
    </xf>
    <xf numFmtId="0" fontId="46" fillId="0" borderId="2" xfId="0" applyFont="1" applyFill="1" applyBorder="1" applyAlignment="1">
      <alignment horizontal="distributed" vertical="center" indent="1"/>
    </xf>
    <xf numFmtId="0" fontId="0" fillId="0" borderId="0" xfId="0" applyFont="1" applyFill="1"/>
    <xf numFmtId="0" fontId="23" fillId="0" borderId="0" xfId="0"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Border="1"/>
    <xf numFmtId="0" fontId="45" fillId="0" borderId="26" xfId="0" applyFont="1" applyFill="1" applyBorder="1" applyAlignment="1">
      <alignment horizontal="center" vertical="center"/>
    </xf>
    <xf numFmtId="0" fontId="0" fillId="0" borderId="0" xfId="0" applyFont="1" applyFill="1" applyBorder="1" applyAlignment="1">
      <alignment vertical="top"/>
    </xf>
    <xf numFmtId="0" fontId="4" fillId="0" borderId="0" xfId="0" applyFont="1" applyFill="1" applyAlignment="1">
      <alignment vertical="center"/>
    </xf>
    <xf numFmtId="0" fontId="4" fillId="0" borderId="0" xfId="0" applyFont="1" applyFill="1" applyAlignment="1">
      <alignment horizontal="center" vertical="center"/>
    </xf>
    <xf numFmtId="0" fontId="46" fillId="0" borderId="13" xfId="0" applyFont="1" applyFill="1" applyBorder="1" applyAlignment="1">
      <alignment horizontal="distributed" vertical="center" indent="1"/>
    </xf>
    <xf numFmtId="0" fontId="46" fillId="0" borderId="1" xfId="0" applyFont="1" applyFill="1" applyBorder="1" applyAlignment="1">
      <alignment horizontal="distributed" vertical="center" indent="1"/>
    </xf>
    <xf numFmtId="0" fontId="46" fillId="0" borderId="13" xfId="0" applyFont="1" applyFill="1" applyBorder="1" applyAlignment="1">
      <alignment horizontal="center" vertical="center"/>
    </xf>
    <xf numFmtId="38" fontId="45" fillId="0" borderId="27" xfId="0" applyNumberFormat="1" applyFont="1" applyFill="1" applyBorder="1" applyAlignment="1">
      <alignment horizontal="center" vertical="center"/>
    </xf>
    <xf numFmtId="0" fontId="46" fillId="0" borderId="0" xfId="0" applyFont="1" applyFill="1" applyAlignment="1">
      <alignment horizontal="center" vertical="center"/>
    </xf>
    <xf numFmtId="0" fontId="0" fillId="0" borderId="0" xfId="0" applyFont="1" applyFill="1" applyAlignment="1"/>
    <xf numFmtId="0" fontId="23" fillId="0" borderId="0" xfId="0" applyFont="1" applyFill="1" applyAlignment="1">
      <alignment horizontal="center" vertical="center"/>
    </xf>
    <xf numFmtId="0" fontId="0" fillId="0" borderId="0" xfId="0" applyFont="1" applyFill="1" applyAlignment="1">
      <alignment vertical="center"/>
    </xf>
    <xf numFmtId="14" fontId="0" fillId="0" borderId="0" xfId="0" applyNumberFormat="1" applyFont="1" applyFill="1"/>
    <xf numFmtId="0" fontId="46" fillId="0" borderId="0" xfId="0" applyFont="1" applyFill="1" applyBorder="1" applyAlignment="1">
      <alignment horizontal="right" vertical="center" indent="1"/>
    </xf>
    <xf numFmtId="0" fontId="46" fillId="0" borderId="12" xfId="0" applyFont="1" applyFill="1" applyBorder="1" applyAlignment="1">
      <alignment horizontal="left" vertical="center"/>
    </xf>
    <xf numFmtId="0" fontId="46" fillId="0" borderId="28" xfId="0" applyFont="1" applyFill="1" applyBorder="1" applyAlignment="1">
      <alignment horizontal="distributed" vertical="center" indent="1"/>
    </xf>
    <xf numFmtId="0" fontId="45" fillId="0" borderId="29" xfId="0" applyFont="1" applyFill="1" applyBorder="1" applyAlignment="1">
      <alignment horizontal="center" vertical="center"/>
    </xf>
    <xf numFmtId="0" fontId="46" fillId="0" borderId="30" xfId="0" applyFont="1" applyFill="1" applyBorder="1" applyAlignment="1">
      <alignment horizontal="distributed" vertical="center" indent="1"/>
    </xf>
    <xf numFmtId="0" fontId="46" fillId="0" borderId="0" xfId="0" applyFont="1" applyFill="1" applyAlignment="1">
      <alignment vertical="center"/>
    </xf>
    <xf numFmtId="38" fontId="46" fillId="0" borderId="31" xfId="0" applyNumberFormat="1" applyFont="1" applyFill="1" applyBorder="1" applyAlignment="1">
      <alignment horizontal="center" vertical="center"/>
    </xf>
    <xf numFmtId="0" fontId="47" fillId="0" borderId="0" xfId="0" applyFont="1" applyFill="1" applyAlignment="1">
      <alignment horizontal="left" vertical="center"/>
    </xf>
    <xf numFmtId="179" fontId="47" fillId="0" borderId="0" xfId="0" applyNumberFormat="1" applyFont="1" applyFill="1" applyAlignment="1">
      <alignment horizontal="right" vertical="center" indent="1"/>
    </xf>
    <xf numFmtId="179" fontId="47" fillId="0" borderId="0" xfId="0" applyNumberFormat="1" applyFont="1" applyFill="1" applyAlignment="1">
      <alignment horizontal="right" vertical="center"/>
    </xf>
    <xf numFmtId="0" fontId="47" fillId="0" borderId="0" xfId="0" applyFont="1" applyFill="1" applyAlignment="1">
      <alignment horizontal="left" vertical="center" indent="1"/>
    </xf>
    <xf numFmtId="0" fontId="4" fillId="0" borderId="12" xfId="0" applyFont="1" applyBorder="1" applyAlignment="1">
      <alignment horizontal="left" vertical="center"/>
    </xf>
    <xf numFmtId="0" fontId="45" fillId="0" borderId="0" xfId="0" applyFont="1" applyFill="1"/>
    <xf numFmtId="0" fontId="49" fillId="0" borderId="32" xfId="0" applyFont="1" applyFill="1" applyBorder="1" applyAlignment="1">
      <alignment horizontal="right" vertical="center"/>
    </xf>
    <xf numFmtId="0" fontId="45" fillId="0" borderId="33" xfId="0" applyFont="1" applyFill="1" applyBorder="1"/>
    <xf numFmtId="0" fontId="45" fillId="0" borderId="34" xfId="0" applyFont="1" applyFill="1" applyBorder="1" applyAlignment="1">
      <alignment vertical="center"/>
    </xf>
    <xf numFmtId="0" fontId="45" fillId="0" borderId="34" xfId="0" applyFont="1" applyFill="1" applyBorder="1"/>
    <xf numFmtId="14" fontId="46" fillId="0" borderId="35" xfId="0" applyNumberFormat="1" applyFont="1" applyFill="1" applyBorder="1" applyAlignment="1">
      <alignment vertical="center"/>
    </xf>
    <xf numFmtId="0" fontId="45" fillId="0" borderId="36" xfId="0" applyFont="1" applyFill="1" applyBorder="1"/>
    <xf numFmtId="0" fontId="45" fillId="0" borderId="0" xfId="0" applyFont="1" applyFill="1" applyBorder="1" applyAlignment="1">
      <alignment vertical="center"/>
    </xf>
    <xf numFmtId="0" fontId="45" fillId="0" borderId="0" xfId="0" applyFont="1" applyFill="1" applyBorder="1"/>
    <xf numFmtId="0" fontId="45" fillId="0" borderId="37" xfId="0" applyFont="1" applyFill="1" applyBorder="1"/>
    <xf numFmtId="0" fontId="46" fillId="0" borderId="36" xfId="0" applyFont="1" applyFill="1" applyBorder="1" applyAlignment="1">
      <alignment horizontal="distributed" vertical="center" indent="2"/>
    </xf>
    <xf numFmtId="0" fontId="46" fillId="0" borderId="0" xfId="0" applyFont="1" applyFill="1" applyBorder="1" applyAlignment="1">
      <alignment vertical="center"/>
    </xf>
    <xf numFmtId="0" fontId="46" fillId="0" borderId="36" xfId="0" applyFont="1" applyFill="1" applyBorder="1" applyAlignment="1">
      <alignment vertical="center"/>
    </xf>
    <xf numFmtId="0" fontId="45" fillId="0" borderId="36" xfId="0" applyFont="1" applyFill="1" applyBorder="1" applyAlignment="1">
      <alignment vertical="center"/>
    </xf>
    <xf numFmtId="0" fontId="46" fillId="0" borderId="38" xfId="0" applyFont="1" applyFill="1" applyBorder="1" applyAlignment="1">
      <alignment horizontal="right" vertical="center"/>
    </xf>
    <xf numFmtId="0" fontId="46" fillId="0" borderId="39" xfId="0" applyFont="1" applyFill="1" applyBorder="1" applyAlignment="1">
      <alignment horizontal="center" vertical="center"/>
    </xf>
    <xf numFmtId="0" fontId="45" fillId="0" borderId="38" xfId="0" applyFont="1" applyFill="1" applyBorder="1"/>
    <xf numFmtId="0" fontId="46" fillId="0" borderId="40" xfId="0" applyFont="1" applyFill="1" applyBorder="1" applyAlignment="1">
      <alignment vertical="center"/>
    </xf>
    <xf numFmtId="0" fontId="45" fillId="0" borderId="12" xfId="0" applyFont="1" applyFill="1" applyBorder="1" applyAlignment="1">
      <alignment vertical="center"/>
    </xf>
    <xf numFmtId="0" fontId="45" fillId="0" borderId="41" xfId="0" applyFont="1" applyFill="1" applyBorder="1"/>
    <xf numFmtId="0" fontId="46" fillId="0" borderId="1" xfId="0" applyFont="1" applyFill="1" applyBorder="1" applyAlignment="1">
      <alignment vertical="center"/>
    </xf>
    <xf numFmtId="0" fontId="46" fillId="0" borderId="28" xfId="0" applyFont="1" applyFill="1" applyBorder="1" applyAlignment="1">
      <alignment vertical="center"/>
    </xf>
    <xf numFmtId="0" fontId="45" fillId="0" borderId="42" xfId="0" applyFont="1" applyFill="1" applyBorder="1" applyAlignment="1">
      <alignment vertical="center"/>
    </xf>
    <xf numFmtId="0" fontId="45" fillId="0" borderId="28" xfId="0" applyFont="1" applyFill="1" applyBorder="1"/>
    <xf numFmtId="0" fontId="47" fillId="0" borderId="1" xfId="0" applyFont="1" applyFill="1" applyBorder="1" applyAlignment="1">
      <alignment horizontal="center" vertical="center"/>
    </xf>
    <xf numFmtId="0" fontId="52" fillId="0" borderId="28" xfId="0" applyFont="1" applyFill="1" applyBorder="1" applyAlignment="1">
      <alignment horizontal="center" vertical="top" shrinkToFit="1"/>
    </xf>
    <xf numFmtId="0" fontId="45" fillId="0" borderId="42" xfId="0" applyFont="1" applyFill="1" applyBorder="1" applyAlignment="1">
      <alignment vertical="top"/>
    </xf>
    <xf numFmtId="0" fontId="45" fillId="0" borderId="1" xfId="0" applyFont="1" applyFill="1" applyBorder="1" applyAlignment="1">
      <alignment vertical="center"/>
    </xf>
    <xf numFmtId="0" fontId="45" fillId="0" borderId="8" xfId="0" applyFont="1" applyFill="1" applyBorder="1" applyAlignment="1">
      <alignment horizontal="center" vertical="center"/>
    </xf>
    <xf numFmtId="0" fontId="45" fillId="0" borderId="43" xfId="0" applyFont="1" applyFill="1" applyBorder="1" applyAlignment="1">
      <alignment horizontal="center" vertical="center"/>
    </xf>
    <xf numFmtId="0" fontId="45" fillId="0" borderId="43" xfId="0" applyFont="1" applyFill="1" applyBorder="1"/>
    <xf numFmtId="0" fontId="45" fillId="0" borderId="44" xfId="0" applyFont="1" applyFill="1" applyBorder="1" applyAlignment="1">
      <alignment vertical="center"/>
    </xf>
    <xf numFmtId="0" fontId="50" fillId="0" borderId="45" xfId="0" applyFont="1" applyFill="1" applyBorder="1" applyAlignment="1">
      <alignment horizontal="left" vertical="center" indent="1"/>
    </xf>
    <xf numFmtId="0" fontId="50" fillId="0" borderId="0" xfId="0" applyFont="1" applyFill="1" applyBorder="1" applyAlignment="1">
      <alignment horizontal="left" vertical="center" indent="1"/>
    </xf>
    <xf numFmtId="0" fontId="45" fillId="0" borderId="37" xfId="0" applyFont="1" applyFill="1" applyBorder="1" applyAlignment="1">
      <alignment vertical="center"/>
    </xf>
    <xf numFmtId="0" fontId="50" fillId="0" borderId="0" xfId="0" applyFont="1" applyFill="1" applyBorder="1" applyAlignment="1">
      <alignment horizontal="center" vertical="center"/>
    </xf>
    <xf numFmtId="0" fontId="50" fillId="0" borderId="0" xfId="0" applyFont="1" applyFill="1" applyAlignment="1">
      <alignment horizontal="left" vertical="center"/>
    </xf>
    <xf numFmtId="0" fontId="50" fillId="0" borderId="0" xfId="0" applyFont="1" applyFill="1" applyBorder="1" applyAlignment="1">
      <alignment horizontal="right" vertical="center"/>
    </xf>
    <xf numFmtId="0" fontId="45" fillId="0" borderId="10" xfId="0" applyFont="1" applyFill="1" applyBorder="1" applyAlignment="1">
      <alignment vertical="center"/>
    </xf>
    <xf numFmtId="0" fontId="45" fillId="0" borderId="12" xfId="0" applyFont="1" applyFill="1" applyBorder="1" applyAlignment="1">
      <alignment horizontal="center" vertical="center"/>
    </xf>
    <xf numFmtId="0" fontId="45" fillId="0" borderId="12" xfId="0" applyFont="1" applyFill="1" applyBorder="1" applyAlignment="1">
      <alignment horizontal="right" vertical="center"/>
    </xf>
    <xf numFmtId="0" fontId="45" fillId="0" borderId="12" xfId="0" applyFont="1" applyFill="1" applyBorder="1"/>
    <xf numFmtId="0" fontId="45" fillId="0" borderId="41" xfId="0" applyFont="1" applyFill="1" applyBorder="1" applyAlignment="1">
      <alignment vertical="center"/>
    </xf>
    <xf numFmtId="0" fontId="46" fillId="0" borderId="8" xfId="0" applyFont="1" applyFill="1" applyBorder="1" applyAlignment="1">
      <alignment horizontal="left" vertical="center"/>
    </xf>
    <xf numFmtId="0" fontId="46" fillId="0" borderId="43" xfId="0" quotePrefix="1" applyFont="1" applyFill="1" applyBorder="1" applyAlignment="1">
      <alignment horizontal="left" vertical="center"/>
    </xf>
    <xf numFmtId="0" fontId="46" fillId="0" borderId="43" xfId="0" applyFont="1" applyFill="1" applyBorder="1" applyAlignment="1">
      <alignment vertical="center"/>
    </xf>
    <xf numFmtId="0" fontId="45" fillId="0" borderId="43" xfId="0" applyFont="1" applyFill="1" applyBorder="1" applyAlignment="1">
      <alignment vertical="center"/>
    </xf>
    <xf numFmtId="0" fontId="46" fillId="0" borderId="46" xfId="0" applyFont="1" applyFill="1" applyBorder="1" applyAlignment="1">
      <alignment horizontal="left" vertical="center"/>
    </xf>
    <xf numFmtId="0" fontId="46" fillId="0" borderId="32" xfId="0" applyFont="1" applyFill="1" applyBorder="1" applyAlignment="1">
      <alignment horizontal="left" vertical="center"/>
    </xf>
    <xf numFmtId="0" fontId="46" fillId="0" borderId="32" xfId="0" applyFont="1" applyFill="1" applyBorder="1" applyAlignment="1">
      <alignment vertical="center"/>
    </xf>
    <xf numFmtId="0" fontId="45" fillId="0" borderId="32" xfId="0" applyFont="1" applyFill="1" applyBorder="1" applyAlignment="1">
      <alignment vertical="center"/>
    </xf>
    <xf numFmtId="0" fontId="45" fillId="0" borderId="32" xfId="0" applyFont="1" applyFill="1" applyBorder="1"/>
    <xf numFmtId="0" fontId="45" fillId="0" borderId="47" xfId="0" applyFont="1" applyFill="1" applyBorder="1" applyAlignment="1">
      <alignment vertical="center"/>
    </xf>
    <xf numFmtId="0" fontId="47" fillId="0" borderId="0" xfId="0" applyFont="1" applyFill="1" applyAlignment="1">
      <alignment vertical="center"/>
    </xf>
    <xf numFmtId="0" fontId="45" fillId="0" borderId="0" xfId="0" applyFont="1" applyFill="1" applyAlignment="1">
      <alignment horizontal="center" vertical="center"/>
    </xf>
    <xf numFmtId="0" fontId="45" fillId="0" borderId="13" xfId="0" applyFont="1" applyFill="1" applyBorder="1" applyAlignment="1">
      <alignment horizontal="distributed" vertical="center" indent="1"/>
    </xf>
    <xf numFmtId="180" fontId="45" fillId="0" borderId="1" xfId="0" applyNumberFormat="1" applyFont="1" applyFill="1" applyBorder="1" applyAlignment="1">
      <alignment horizontal="right" vertical="center"/>
    </xf>
    <xf numFmtId="38" fontId="45" fillId="0" borderId="1" xfId="0" applyNumberFormat="1" applyFont="1" applyFill="1" applyBorder="1" applyAlignment="1">
      <alignment horizontal="center" vertical="center"/>
    </xf>
    <xf numFmtId="180" fontId="45" fillId="0" borderId="28" xfId="0" applyNumberFormat="1" applyFont="1" applyFill="1" applyBorder="1" applyAlignment="1">
      <alignment horizontal="right" vertical="center"/>
    </xf>
    <xf numFmtId="182" fontId="45" fillId="0" borderId="13" xfId="0" applyNumberFormat="1" applyFont="1" applyFill="1" applyBorder="1" applyAlignment="1">
      <alignment horizontal="right" vertical="center"/>
    </xf>
    <xf numFmtId="177" fontId="45" fillId="0" borderId="43" xfId="0" applyNumberFormat="1" applyFont="1" applyFill="1" applyBorder="1" applyAlignment="1">
      <alignment horizontal="center" vertical="center"/>
    </xf>
    <xf numFmtId="180" fontId="45" fillId="0" borderId="43" xfId="0" applyNumberFormat="1" applyFont="1" applyFill="1" applyBorder="1" applyAlignment="1">
      <alignment horizontal="center" vertical="center"/>
    </xf>
    <xf numFmtId="177" fontId="45" fillId="0" borderId="0" xfId="0" applyNumberFormat="1" applyFont="1" applyFill="1" applyBorder="1" applyAlignment="1">
      <alignment horizontal="center" vertical="center"/>
    </xf>
    <xf numFmtId="180" fontId="45" fillId="0" borderId="0" xfId="0" applyNumberFormat="1" applyFont="1" applyFill="1" applyBorder="1" applyAlignment="1">
      <alignment horizontal="center" vertical="center"/>
    </xf>
    <xf numFmtId="177" fontId="45" fillId="0" borderId="10" xfId="0" applyNumberFormat="1" applyFont="1" applyFill="1" applyBorder="1" applyAlignment="1">
      <alignment horizontal="center" vertical="center"/>
    </xf>
    <xf numFmtId="177" fontId="45" fillId="0" borderId="12" xfId="0" applyNumberFormat="1" applyFont="1" applyFill="1" applyBorder="1" applyAlignment="1">
      <alignment horizontal="center" vertical="center"/>
    </xf>
    <xf numFmtId="177" fontId="45" fillId="0" borderId="28" xfId="0" applyNumberFormat="1" applyFont="1" applyFill="1" applyBorder="1" applyAlignment="1">
      <alignment horizontal="center" vertical="center"/>
    </xf>
    <xf numFmtId="177" fontId="45" fillId="0" borderId="2" xfId="0" applyNumberFormat="1" applyFont="1" applyFill="1" applyBorder="1" applyAlignment="1">
      <alignment horizontal="center" vertical="center"/>
    </xf>
    <xf numFmtId="38" fontId="45" fillId="0" borderId="8" xfId="0" applyNumberFormat="1" applyFont="1" applyFill="1" applyBorder="1" applyAlignment="1">
      <alignment horizontal="center" vertical="center"/>
    </xf>
    <xf numFmtId="180" fontId="45" fillId="0" borderId="43" xfId="0" applyNumberFormat="1" applyFont="1" applyFill="1" applyBorder="1" applyAlignment="1">
      <alignment horizontal="right" vertical="center"/>
    </xf>
    <xf numFmtId="180" fontId="45" fillId="0" borderId="27" xfId="0" applyNumberFormat="1" applyFont="1" applyFill="1" applyBorder="1" applyAlignment="1">
      <alignment horizontal="right" vertical="center"/>
    </xf>
    <xf numFmtId="182" fontId="45" fillId="0" borderId="2" xfId="0" applyNumberFormat="1" applyFont="1" applyFill="1" applyBorder="1" applyAlignment="1">
      <alignment horizontal="right" vertical="center"/>
    </xf>
    <xf numFmtId="0" fontId="45" fillId="0" borderId="0" xfId="0" applyFont="1" applyFill="1" applyAlignment="1">
      <alignment horizontal="distributed" vertical="center" indent="1"/>
    </xf>
    <xf numFmtId="0" fontId="45" fillId="0" borderId="0" xfId="0" applyFont="1" applyFill="1" applyAlignment="1">
      <alignment vertical="center"/>
    </xf>
    <xf numFmtId="180" fontId="45" fillId="0" borderId="13" xfId="0" applyNumberFormat="1" applyFont="1" applyFill="1" applyBorder="1" applyAlignment="1">
      <alignment horizontal="right" vertical="center"/>
    </xf>
    <xf numFmtId="176" fontId="45" fillId="0" borderId="1" xfId="0" applyNumberFormat="1" applyFont="1" applyFill="1" applyBorder="1" applyAlignment="1">
      <alignment horizontal="center" vertical="center"/>
    </xf>
    <xf numFmtId="176" fontId="45" fillId="0" borderId="8" xfId="0" applyNumberFormat="1" applyFont="1" applyFill="1" applyBorder="1" applyAlignment="1">
      <alignment horizontal="center" vertical="center"/>
    </xf>
    <xf numFmtId="182" fontId="45" fillId="0" borderId="0" xfId="0" applyNumberFormat="1" applyFont="1" applyFill="1" applyAlignment="1">
      <alignment horizontal="right" vertical="center"/>
    </xf>
    <xf numFmtId="3" fontId="45" fillId="0" borderId="31" xfId="0" applyNumberFormat="1" applyFont="1" applyFill="1" applyBorder="1" applyAlignment="1">
      <alignment horizontal="right" vertical="center"/>
    </xf>
    <xf numFmtId="38" fontId="45" fillId="0" borderId="0" xfId="0" applyNumberFormat="1" applyFont="1" applyFill="1" applyAlignment="1">
      <alignment horizontal="center" vertical="center"/>
    </xf>
    <xf numFmtId="0" fontId="45" fillId="0" borderId="32" xfId="0" applyFont="1" applyFill="1" applyBorder="1" applyAlignment="1">
      <alignment horizontal="center" vertical="center"/>
    </xf>
    <xf numFmtId="0" fontId="49" fillId="0" borderId="32" xfId="0" applyFont="1" applyFill="1" applyBorder="1" applyAlignment="1">
      <alignment horizontal="center" vertical="center"/>
    </xf>
    <xf numFmtId="0" fontId="45" fillId="0" borderId="33" xfId="0" applyFont="1" applyFill="1" applyBorder="1" applyAlignment="1">
      <alignment horizontal="center"/>
    </xf>
    <xf numFmtId="0" fontId="46" fillId="0" borderId="34" xfId="0" applyFont="1" applyFill="1" applyBorder="1" applyAlignment="1">
      <alignment vertical="center"/>
    </xf>
    <xf numFmtId="0" fontId="45" fillId="0" borderId="35" xfId="0" applyFont="1" applyFill="1" applyBorder="1"/>
    <xf numFmtId="0" fontId="45" fillId="0" borderId="36" xfId="0" applyFont="1" applyFill="1" applyBorder="1" applyAlignment="1">
      <alignment horizontal="center"/>
    </xf>
    <xf numFmtId="0" fontId="46" fillId="0" borderId="0" xfId="0" applyFont="1" applyFill="1" applyBorder="1"/>
    <xf numFmtId="0" fontId="53" fillId="0" borderId="38" xfId="0" applyFont="1" applyFill="1" applyBorder="1" applyAlignment="1">
      <alignment horizontal="right" vertical="center"/>
    </xf>
    <xf numFmtId="0" fontId="46" fillId="0" borderId="28" xfId="0" applyFont="1" applyFill="1" applyBorder="1" applyAlignment="1">
      <alignment horizontal="left" vertical="center"/>
    </xf>
    <xf numFmtId="0" fontId="54" fillId="0" borderId="1" xfId="0" applyFont="1" applyFill="1" applyBorder="1" applyAlignment="1">
      <alignment horizontal="center" vertical="center"/>
    </xf>
    <xf numFmtId="0" fontId="53" fillId="0" borderId="28" xfId="0" applyFont="1" applyFill="1" applyBorder="1" applyAlignment="1">
      <alignment horizontal="left" vertical="top" shrinkToFit="1"/>
    </xf>
    <xf numFmtId="0" fontId="47" fillId="0" borderId="28" xfId="0" applyFont="1" applyFill="1" applyBorder="1" applyAlignment="1">
      <alignment horizontal="center" vertical="center"/>
    </xf>
    <xf numFmtId="0" fontId="46" fillId="0" borderId="8" xfId="0" applyFont="1" applyFill="1" applyBorder="1" applyAlignment="1">
      <alignment vertical="center"/>
    </xf>
    <xf numFmtId="0" fontId="50" fillId="0" borderId="0" xfId="0" applyFont="1" applyFill="1" applyBorder="1" applyAlignment="1">
      <alignment horizontal="left" vertical="center"/>
    </xf>
    <xf numFmtId="0" fontId="47" fillId="0" borderId="0" xfId="0" applyFont="1" applyFill="1" applyAlignment="1">
      <alignment horizontal="center" vertical="center"/>
    </xf>
    <xf numFmtId="0" fontId="49" fillId="0" borderId="0" xfId="0" applyFont="1" applyFill="1" applyAlignment="1">
      <alignment horizontal="right" vertical="center"/>
    </xf>
    <xf numFmtId="180" fontId="46" fillId="0" borderId="1" xfId="0" applyNumberFormat="1" applyFont="1" applyFill="1" applyBorder="1" applyAlignment="1">
      <alignment horizontal="right" vertical="center" indent="1"/>
    </xf>
    <xf numFmtId="0" fontId="46" fillId="0" borderId="2" xfId="0" applyFont="1" applyFill="1" applyBorder="1" applyAlignment="1">
      <alignment vertical="center"/>
    </xf>
    <xf numFmtId="180" fontId="46" fillId="0" borderId="8" xfId="0" applyNumberFormat="1" applyFont="1" applyFill="1" applyBorder="1" applyAlignment="1">
      <alignment horizontal="right" vertical="center" indent="1"/>
    </xf>
    <xf numFmtId="38" fontId="46" fillId="0" borderId="8" xfId="0" applyNumberFormat="1" applyFont="1" applyFill="1" applyBorder="1" applyAlignment="1">
      <alignment horizontal="center" vertical="center"/>
    </xf>
    <xf numFmtId="5" fontId="52" fillId="0" borderId="43" xfId="0" applyNumberFormat="1" applyFont="1" applyFill="1" applyBorder="1" applyAlignment="1">
      <alignment horizontal="center" vertical="center"/>
    </xf>
    <xf numFmtId="38" fontId="46" fillId="0" borderId="45" xfId="0" applyNumberFormat="1" applyFont="1" applyFill="1" applyBorder="1" applyAlignment="1">
      <alignment horizontal="center" vertical="center"/>
    </xf>
    <xf numFmtId="5" fontId="52" fillId="0" borderId="0" xfId="0" applyNumberFormat="1" applyFont="1" applyFill="1" applyBorder="1" applyAlignment="1">
      <alignment horizontal="center" vertical="center"/>
    </xf>
    <xf numFmtId="38" fontId="46" fillId="0" borderId="10" xfId="0" applyNumberFormat="1" applyFont="1" applyFill="1" applyBorder="1" applyAlignment="1">
      <alignment horizontal="center" vertical="center"/>
    </xf>
    <xf numFmtId="5" fontId="52" fillId="0" borderId="12" xfId="0" applyNumberFormat="1" applyFont="1" applyFill="1" applyBorder="1" applyAlignment="1">
      <alignment horizontal="center" vertical="center"/>
    </xf>
    <xf numFmtId="38" fontId="46" fillId="0" borderId="1" xfId="0" applyNumberFormat="1" applyFont="1" applyFill="1" applyBorder="1" applyAlignment="1">
      <alignment horizontal="center" vertical="center"/>
    </xf>
    <xf numFmtId="180" fontId="46" fillId="0" borderId="48" xfId="0" applyNumberFormat="1" applyFont="1" applyFill="1" applyBorder="1" applyAlignment="1">
      <alignment horizontal="right" vertical="center" indent="1"/>
    </xf>
    <xf numFmtId="38" fontId="46" fillId="0" borderId="28" xfId="0" applyNumberFormat="1" applyFont="1" applyFill="1" applyBorder="1" applyAlignment="1">
      <alignment horizontal="center" vertical="center"/>
    </xf>
    <xf numFmtId="0" fontId="46" fillId="0" borderId="14" xfId="0" applyFont="1" applyFill="1" applyBorder="1" applyAlignment="1">
      <alignment vertical="center"/>
    </xf>
    <xf numFmtId="180" fontId="46" fillId="0" borderId="28" xfId="0" applyNumberFormat="1" applyFont="1" applyFill="1" applyBorder="1" applyAlignment="1">
      <alignment horizontal="right" vertical="center" indent="1"/>
    </xf>
    <xf numFmtId="0" fontId="46" fillId="0" borderId="28" xfId="0" applyFont="1" applyFill="1" applyBorder="1" applyAlignment="1">
      <alignment horizontal="center" vertical="center"/>
    </xf>
    <xf numFmtId="0" fontId="46" fillId="0" borderId="2" xfId="0" applyFont="1" applyFill="1" applyBorder="1" applyAlignment="1">
      <alignment horizontal="center" vertical="center"/>
    </xf>
    <xf numFmtId="180" fontId="46" fillId="0" borderId="43" xfId="0" applyNumberFormat="1" applyFont="1" applyFill="1" applyBorder="1" applyAlignment="1">
      <alignment horizontal="right" vertical="center" indent="1"/>
    </xf>
    <xf numFmtId="0" fontId="46" fillId="0" borderId="49" xfId="0" applyFont="1" applyFill="1" applyBorder="1" applyAlignment="1">
      <alignment horizontal="left" vertical="center" indent="1"/>
    </xf>
    <xf numFmtId="0" fontId="46" fillId="0" borderId="50" xfId="0" applyFont="1" applyFill="1" applyBorder="1" applyAlignment="1">
      <alignment horizontal="left" vertical="center" indent="1"/>
    </xf>
    <xf numFmtId="49" fontId="53" fillId="0" borderId="50" xfId="0" applyNumberFormat="1" applyFont="1" applyFill="1" applyBorder="1" applyAlignment="1">
      <alignment horizontal="center" vertical="center"/>
    </xf>
    <xf numFmtId="0" fontId="46" fillId="0" borderId="51" xfId="0" applyFont="1" applyFill="1" applyBorder="1" applyAlignment="1">
      <alignment horizontal="left" vertical="center" indent="1"/>
    </xf>
    <xf numFmtId="0" fontId="46" fillId="0" borderId="52" xfId="0" applyFont="1" applyFill="1" applyBorder="1" applyAlignment="1">
      <alignment horizontal="left" vertical="center" indent="1"/>
    </xf>
    <xf numFmtId="49" fontId="53" fillId="0" borderId="52" xfId="0" applyNumberFormat="1" applyFont="1" applyFill="1" applyBorder="1" applyAlignment="1">
      <alignment horizontal="center" vertical="center"/>
    </xf>
    <xf numFmtId="180" fontId="46" fillId="0" borderId="13" xfId="0" applyNumberFormat="1" applyFont="1" applyFill="1" applyBorder="1" applyAlignment="1">
      <alignment horizontal="right" vertical="center" indent="1"/>
    </xf>
    <xf numFmtId="180" fontId="46" fillId="0" borderId="53" xfId="0" applyNumberFormat="1" applyFont="1" applyFill="1" applyBorder="1" applyAlignment="1">
      <alignment horizontal="right" vertical="center" indent="1"/>
    </xf>
    <xf numFmtId="176" fontId="46" fillId="0" borderId="28" xfId="0" applyNumberFormat="1" applyFont="1" applyFill="1" applyBorder="1" applyAlignment="1">
      <alignment horizontal="center" vertical="center"/>
    </xf>
    <xf numFmtId="0" fontId="6" fillId="0" borderId="0" xfId="5">
      <alignment vertical="center"/>
    </xf>
    <xf numFmtId="0" fontId="46" fillId="0" borderId="140" xfId="5" applyFont="1" applyBorder="1">
      <alignment vertical="center"/>
    </xf>
    <xf numFmtId="0" fontId="6" fillId="0" borderId="140" xfId="5" applyBorder="1">
      <alignment vertical="center"/>
    </xf>
    <xf numFmtId="0" fontId="25" fillId="0" borderId="140" xfId="5" applyFont="1" applyBorder="1" applyAlignment="1">
      <alignment horizontal="center" vertical="center"/>
    </xf>
    <xf numFmtId="0" fontId="6" fillId="0" borderId="141" xfId="5" applyBorder="1">
      <alignment vertical="center"/>
    </xf>
    <xf numFmtId="0" fontId="6" fillId="0" borderId="142" xfId="5" applyBorder="1">
      <alignment vertical="center"/>
    </xf>
    <xf numFmtId="0" fontId="6" fillId="0" borderId="143" xfId="5" applyBorder="1">
      <alignment vertical="center"/>
    </xf>
    <xf numFmtId="0" fontId="6" fillId="0" borderId="144" xfId="5" applyBorder="1">
      <alignment vertical="center"/>
    </xf>
    <xf numFmtId="0" fontId="6" fillId="0" borderId="145" xfId="5" applyBorder="1">
      <alignment vertical="center"/>
    </xf>
    <xf numFmtId="0" fontId="6" fillId="0" borderId="146" xfId="5" applyBorder="1">
      <alignment vertical="center"/>
    </xf>
    <xf numFmtId="0" fontId="6" fillId="0" borderId="147" xfId="5" applyBorder="1">
      <alignment vertical="center"/>
    </xf>
    <xf numFmtId="0" fontId="6" fillId="0" borderId="148" xfId="5" applyBorder="1">
      <alignment vertical="center"/>
    </xf>
    <xf numFmtId="0" fontId="6" fillId="0" borderId="149" xfId="5" applyBorder="1">
      <alignment vertical="center"/>
    </xf>
    <xf numFmtId="0" fontId="6" fillId="0" borderId="150" xfId="5" applyBorder="1">
      <alignment vertical="center"/>
    </xf>
    <xf numFmtId="0" fontId="6" fillId="0" borderId="151" xfId="5" applyBorder="1">
      <alignment vertical="center"/>
    </xf>
    <xf numFmtId="0" fontId="6" fillId="0" borderId="152" xfId="5" applyBorder="1">
      <alignment vertical="center"/>
    </xf>
    <xf numFmtId="0" fontId="6" fillId="0" borderId="153" xfId="5" applyBorder="1">
      <alignment vertical="center"/>
    </xf>
    <xf numFmtId="0" fontId="6" fillId="0" borderId="154" xfId="5" applyBorder="1">
      <alignment vertical="center"/>
    </xf>
    <xf numFmtId="0" fontId="6" fillId="0" borderId="155" xfId="5" applyBorder="1">
      <alignment vertical="center"/>
    </xf>
    <xf numFmtId="0" fontId="6" fillId="0" borderId="156" xfId="5" applyBorder="1">
      <alignment vertical="center"/>
    </xf>
    <xf numFmtId="0" fontId="6" fillId="0" borderId="157" xfId="5" applyBorder="1">
      <alignment vertical="center"/>
    </xf>
    <xf numFmtId="0" fontId="6" fillId="0" borderId="158" xfId="5" applyBorder="1">
      <alignment vertical="center"/>
    </xf>
    <xf numFmtId="0" fontId="58" fillId="0" borderId="159" xfId="5" applyFont="1" applyBorder="1">
      <alignment vertical="center"/>
    </xf>
    <xf numFmtId="0" fontId="6" fillId="0" borderId="160" xfId="5" applyBorder="1">
      <alignment vertical="center"/>
    </xf>
    <xf numFmtId="0" fontId="6" fillId="0" borderId="159" xfId="5" applyBorder="1">
      <alignment vertical="center"/>
    </xf>
    <xf numFmtId="0" fontId="6" fillId="0" borderId="161" xfId="5" applyBorder="1">
      <alignment vertical="center"/>
    </xf>
    <xf numFmtId="0" fontId="6" fillId="0" borderId="162" xfId="5" applyBorder="1">
      <alignment vertical="center"/>
    </xf>
    <xf numFmtId="0" fontId="6" fillId="0" borderId="163" xfId="5" applyBorder="1">
      <alignment vertical="center"/>
    </xf>
    <xf numFmtId="0" fontId="6" fillId="0" borderId="164" xfId="5" applyBorder="1">
      <alignment vertical="center"/>
    </xf>
    <xf numFmtId="0" fontId="6" fillId="0" borderId="165" xfId="5" applyBorder="1">
      <alignment vertical="center"/>
    </xf>
    <xf numFmtId="0" fontId="6" fillId="0" borderId="166" xfId="5" applyBorder="1">
      <alignment vertical="center"/>
    </xf>
    <xf numFmtId="0" fontId="6" fillId="0" borderId="167" xfId="5" applyBorder="1">
      <alignment vertical="center"/>
    </xf>
    <xf numFmtId="0" fontId="6" fillId="0" borderId="168" xfId="5" applyBorder="1">
      <alignment vertical="center"/>
    </xf>
    <xf numFmtId="0" fontId="6" fillId="0" borderId="169" xfId="5" applyBorder="1">
      <alignment vertical="center"/>
    </xf>
    <xf numFmtId="0" fontId="6" fillId="0" borderId="170" xfId="5" applyBorder="1">
      <alignment vertical="center"/>
    </xf>
    <xf numFmtId="0" fontId="6" fillId="0" borderId="171" xfId="5" applyBorder="1">
      <alignment vertical="center"/>
    </xf>
    <xf numFmtId="0" fontId="53" fillId="0" borderId="140" xfId="5" applyFont="1" applyBorder="1">
      <alignment vertical="center"/>
    </xf>
    <xf numFmtId="0" fontId="59" fillId="0" borderId="140" xfId="5" applyFont="1" applyBorder="1">
      <alignment vertical="center"/>
    </xf>
    <xf numFmtId="0" fontId="25" fillId="0" borderId="172" xfId="5" applyFont="1" applyBorder="1">
      <alignment vertical="center"/>
    </xf>
    <xf numFmtId="0" fontId="11" fillId="0" borderId="173" xfId="5" applyFont="1" applyBorder="1">
      <alignment vertical="center"/>
    </xf>
    <xf numFmtId="0" fontId="25" fillId="0" borderId="162" xfId="5" applyFont="1" applyBorder="1">
      <alignment vertical="center"/>
    </xf>
    <xf numFmtId="0" fontId="46" fillId="0" borderId="0" xfId="0" applyFont="1" applyFill="1" applyAlignment="1">
      <alignment vertical="top"/>
    </xf>
    <xf numFmtId="0" fontId="46" fillId="0" borderId="0" xfId="0" applyFont="1" applyFill="1"/>
    <xf numFmtId="0" fontId="25" fillId="8" borderId="174" xfId="5" applyFont="1" applyFill="1" applyBorder="1" applyAlignment="1">
      <alignment vertical="center"/>
    </xf>
    <xf numFmtId="0" fontId="5" fillId="0" borderId="13" xfId="0" applyFont="1" applyBorder="1" applyAlignment="1">
      <alignment horizontal="center" vertical="center"/>
    </xf>
    <xf numFmtId="183" fontId="5" fillId="0" borderId="11" xfId="0" applyNumberFormat="1" applyFont="1" applyFill="1" applyBorder="1" applyAlignment="1">
      <alignment horizontal="center" vertical="center"/>
    </xf>
    <xf numFmtId="181" fontId="5" fillId="0" borderId="11" xfId="0" applyNumberFormat="1" applyFont="1" applyFill="1" applyBorder="1" applyAlignment="1">
      <alignment horizontal="center" vertical="center"/>
    </xf>
    <xf numFmtId="0" fontId="1" fillId="0" borderId="11" xfId="0" applyFont="1" applyBorder="1" applyAlignment="1">
      <alignment horizontal="center" vertical="center"/>
    </xf>
    <xf numFmtId="0" fontId="9" fillId="0" borderId="5" xfId="0" applyFont="1" applyBorder="1" applyAlignment="1">
      <alignment horizontal="center" vertical="center"/>
    </xf>
    <xf numFmtId="181" fontId="0" fillId="0" borderId="54" xfId="0" applyNumberFormat="1" applyFont="1" applyFill="1" applyBorder="1" applyAlignment="1" applyProtection="1">
      <alignment vertical="center"/>
    </xf>
    <xf numFmtId="181" fontId="2" fillId="0" borderId="54" xfId="0" applyNumberFormat="1" applyFont="1" applyFill="1" applyBorder="1" applyAlignment="1" applyProtection="1">
      <alignment vertical="center"/>
    </xf>
    <xf numFmtId="181" fontId="68" fillId="0" borderId="54" xfId="0" applyNumberFormat="1" applyFont="1" applyFill="1" applyBorder="1" applyAlignment="1" applyProtection="1">
      <alignment vertical="center"/>
    </xf>
    <xf numFmtId="3" fontId="0" fillId="0" borderId="0" xfId="0" quotePrefix="1" applyNumberFormat="1" applyFont="1" applyFill="1" applyBorder="1" applyAlignment="1" applyProtection="1">
      <alignment horizontal="left" vertical="center"/>
    </xf>
    <xf numFmtId="3" fontId="2" fillId="0" borderId="0" xfId="0" applyNumberFormat="1" applyFont="1" applyFill="1" applyBorder="1" applyAlignment="1" applyProtection="1">
      <alignment vertical="center"/>
    </xf>
    <xf numFmtId="3" fontId="68" fillId="0" borderId="0" xfId="0" applyNumberFormat="1" applyFont="1" applyFill="1" applyBorder="1" applyAlignment="1" applyProtection="1">
      <alignment vertical="center"/>
    </xf>
    <xf numFmtId="0" fontId="0" fillId="0" borderId="0" xfId="0" applyAlignment="1" applyProtection="1">
      <alignment vertical="center"/>
    </xf>
    <xf numFmtId="0" fontId="0" fillId="0" borderId="0" xfId="0" applyProtection="1"/>
    <xf numFmtId="0" fontId="7" fillId="0" borderId="0" xfId="0" applyFont="1" applyBorder="1" applyAlignment="1" applyProtection="1">
      <alignment horizontal="center" vertical="center"/>
    </xf>
    <xf numFmtId="0" fontId="0" fillId="0" borderId="0" xfId="0" applyBorder="1" applyAlignment="1" applyProtection="1">
      <alignment vertical="center"/>
    </xf>
    <xf numFmtId="0" fontId="10" fillId="0" borderId="0" xfId="0" applyFont="1" applyBorder="1" applyAlignment="1" applyProtection="1">
      <alignment horizontal="center" vertical="top"/>
    </xf>
    <xf numFmtId="0" fontId="0" fillId="0" borderId="0" xfId="0" applyAlignment="1" applyProtection="1">
      <alignment horizontal="center"/>
    </xf>
    <xf numFmtId="0" fontId="2" fillId="0" borderId="0" xfId="0" applyFont="1" applyAlignment="1" applyProtection="1">
      <alignment vertical="center"/>
    </xf>
    <xf numFmtId="0" fontId="2" fillId="0" borderId="55" xfId="0" applyFont="1" applyBorder="1" applyAlignment="1" applyProtection="1">
      <alignment vertical="center"/>
    </xf>
    <xf numFmtId="0" fontId="2" fillId="0" borderId="56"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Alignment="1" applyProtection="1">
      <alignment horizontal="left" vertical="center" indent="1"/>
    </xf>
    <xf numFmtId="0" fontId="2" fillId="0" borderId="0" xfId="0" applyFont="1" applyAlignment="1" applyProtection="1">
      <alignment horizontal="left" vertical="center"/>
    </xf>
    <xf numFmtId="0" fontId="0" fillId="0" borderId="0" xfId="0" applyFill="1" applyBorder="1" applyAlignment="1" applyProtection="1">
      <alignment vertical="center"/>
    </xf>
    <xf numFmtId="0" fontId="0" fillId="0" borderId="0" xfId="0" applyFont="1" applyAlignment="1" applyProtection="1">
      <alignment vertical="center"/>
    </xf>
    <xf numFmtId="0" fontId="2" fillId="0" borderId="0" xfId="0" applyFont="1" applyAlignment="1" applyProtection="1">
      <alignment horizontal="center" vertical="center"/>
    </xf>
    <xf numFmtId="0" fontId="24" fillId="0" borderId="0" xfId="0" applyFont="1" applyAlignment="1" applyProtection="1">
      <alignment vertical="center"/>
    </xf>
    <xf numFmtId="0" fontId="8" fillId="0" borderId="0" xfId="0" applyFont="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68" fillId="0" borderId="0" xfId="0" applyFont="1" applyFill="1" applyBorder="1" applyAlignment="1" applyProtection="1">
      <alignment vertical="center"/>
    </xf>
    <xf numFmtId="0" fontId="0" fillId="0" borderId="0" xfId="0" applyAlignment="1" applyProtection="1">
      <alignment horizontal="right" vertical="center"/>
    </xf>
    <xf numFmtId="0" fontId="24" fillId="0" borderId="0" xfId="0" quotePrefix="1" applyFont="1" applyBorder="1" applyAlignment="1" applyProtection="1">
      <alignment horizontal="left" vertical="center"/>
    </xf>
    <xf numFmtId="0" fontId="24"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0" xfId="0" applyFont="1" applyAlignment="1" applyProtection="1">
      <alignment horizontal="left"/>
    </xf>
    <xf numFmtId="0" fontId="5" fillId="0" borderId="0" xfId="0" applyFont="1" applyBorder="1" applyAlignment="1" applyProtection="1"/>
    <xf numFmtId="0" fontId="22" fillId="0" borderId="0" xfId="0" applyFont="1" applyBorder="1" applyAlignment="1" applyProtection="1">
      <alignment horizontal="center"/>
    </xf>
    <xf numFmtId="0" fontId="5" fillId="0" borderId="0" xfId="0" applyFont="1" applyBorder="1" applyAlignment="1" applyProtection="1">
      <alignment horizontal="center"/>
    </xf>
    <xf numFmtId="0" fontId="5" fillId="0" borderId="57" xfId="0" applyFont="1" applyBorder="1" applyAlignment="1" applyProtection="1">
      <alignment vertical="center"/>
    </xf>
    <xf numFmtId="0" fontId="5" fillId="0" borderId="58" xfId="0" applyFont="1" applyBorder="1" applyAlignment="1" applyProtection="1">
      <alignment vertical="center"/>
    </xf>
    <xf numFmtId="0" fontId="5" fillId="0" borderId="58" xfId="0" applyFont="1" applyBorder="1" applyAlignment="1" applyProtection="1"/>
    <xf numFmtId="0" fontId="5" fillId="0" borderId="58" xfId="0" applyFont="1" applyBorder="1" applyAlignment="1" applyProtection="1">
      <alignment horizontal="center"/>
    </xf>
    <xf numFmtId="0" fontId="5" fillId="0" borderId="59" xfId="0" applyFont="1" applyBorder="1" applyAlignment="1" applyProtection="1">
      <alignment vertical="center"/>
    </xf>
    <xf numFmtId="0" fontId="5" fillId="0" borderId="60" xfId="0" applyFont="1" applyBorder="1" applyAlignment="1" applyProtection="1">
      <alignment vertical="center"/>
    </xf>
    <xf numFmtId="0" fontId="5" fillId="0" borderId="61" xfId="0" applyFont="1" applyBorder="1" applyAlignment="1" applyProtection="1">
      <alignment vertical="center"/>
    </xf>
    <xf numFmtId="0" fontId="5" fillId="9" borderId="45" xfId="0" applyFont="1" applyFill="1" applyBorder="1" applyAlignment="1" applyProtection="1">
      <alignment vertical="center"/>
    </xf>
    <xf numFmtId="0" fontId="5" fillId="9" borderId="0" xfId="0" applyFont="1" applyFill="1" applyBorder="1" applyAlignment="1" applyProtection="1">
      <alignment vertical="center"/>
    </xf>
    <xf numFmtId="0" fontId="5" fillId="9" borderId="14" xfId="0" applyFont="1" applyFill="1" applyBorder="1" applyAlignment="1" applyProtection="1">
      <alignment vertical="center"/>
    </xf>
    <xf numFmtId="0" fontId="41" fillId="2" borderId="62" xfId="0" applyFont="1" applyFill="1" applyBorder="1" applyAlignment="1" applyProtection="1">
      <alignment horizontal="center"/>
    </xf>
    <xf numFmtId="0" fontId="48" fillId="2" borderId="62" xfId="0" applyFont="1" applyFill="1" applyBorder="1" applyAlignment="1" applyProtection="1">
      <alignment horizontal="center"/>
    </xf>
    <xf numFmtId="0" fontId="24" fillId="2" borderId="62" xfId="0" applyFont="1" applyFill="1" applyBorder="1" applyAlignment="1" applyProtection="1">
      <alignment horizontal="center"/>
    </xf>
    <xf numFmtId="0" fontId="69" fillId="0" borderId="0" xfId="0" applyFont="1" applyFill="1" applyBorder="1" applyAlignment="1" applyProtection="1">
      <alignment vertical="center"/>
    </xf>
    <xf numFmtId="0" fontId="0" fillId="0" borderId="0" xfId="0" applyFont="1" applyAlignment="1" applyProtection="1">
      <alignment horizontal="left" vertical="center"/>
    </xf>
    <xf numFmtId="0" fontId="13" fillId="0" borderId="0" xfId="0" applyFont="1" applyAlignment="1" applyProtection="1">
      <alignment vertical="center"/>
    </xf>
    <xf numFmtId="0" fontId="5" fillId="9" borderId="10" xfId="0" applyFont="1" applyFill="1" applyBorder="1" applyAlignment="1" applyProtection="1">
      <alignment vertical="center"/>
    </xf>
    <xf numFmtId="0" fontId="5" fillId="9" borderId="12" xfId="0" applyFont="1" applyFill="1" applyBorder="1" applyAlignment="1" applyProtection="1">
      <alignment vertical="center"/>
    </xf>
    <xf numFmtId="0" fontId="5" fillId="9" borderId="63" xfId="0" applyFont="1" applyFill="1" applyBorder="1" applyAlignment="1" applyProtection="1">
      <alignment vertical="center"/>
    </xf>
    <xf numFmtId="0" fontId="0" fillId="0" borderId="0" xfId="0" applyAlignment="1" applyProtection="1">
      <alignment horizontal="right"/>
    </xf>
    <xf numFmtId="0" fontId="5" fillId="0" borderId="43" xfId="0" applyFont="1" applyBorder="1" applyAlignment="1" applyProtection="1"/>
    <xf numFmtId="0" fontId="5" fillId="0" borderId="43" xfId="0" applyFont="1" applyBorder="1" applyAlignment="1" applyProtection="1">
      <alignment horizontal="center"/>
    </xf>
    <xf numFmtId="0" fontId="5" fillId="0" borderId="64" xfId="0" applyFont="1" applyBorder="1" applyAlignment="1" applyProtection="1">
      <alignment vertical="center"/>
    </xf>
    <xf numFmtId="0" fontId="5" fillId="0" borderId="64" xfId="0" applyFont="1" applyBorder="1" applyAlignment="1" applyProtection="1"/>
    <xf numFmtId="0" fontId="22" fillId="0" borderId="64" xfId="0" applyFont="1" applyBorder="1" applyAlignment="1" applyProtection="1">
      <alignment horizontal="center"/>
    </xf>
    <xf numFmtId="0" fontId="5" fillId="0" borderId="64" xfId="0" applyFont="1" applyBorder="1" applyAlignment="1" applyProtection="1">
      <alignment horizontal="center"/>
    </xf>
    <xf numFmtId="0" fontId="22" fillId="0" borderId="43" xfId="0" applyFont="1" applyBorder="1" applyAlignment="1" applyProtection="1">
      <alignment horizontal="center"/>
    </xf>
    <xf numFmtId="0" fontId="0" fillId="0" borderId="0" xfId="0" applyBorder="1" applyProtection="1"/>
    <xf numFmtId="0" fontId="15" fillId="0" borderId="0" xfId="0" applyFont="1" applyBorder="1" applyAlignment="1" applyProtection="1">
      <alignment horizontal="center" vertical="center"/>
    </xf>
    <xf numFmtId="0" fontId="0" fillId="0" borderId="0" xfId="0" applyAlignment="1" applyProtection="1"/>
    <xf numFmtId="0" fontId="13" fillId="0" borderId="0" xfId="0" applyFont="1" applyProtection="1"/>
    <xf numFmtId="0" fontId="15" fillId="0" borderId="0" xfId="0" applyFont="1" applyProtection="1"/>
    <xf numFmtId="0" fontId="0" fillId="0" borderId="0" xfId="0" applyFill="1" applyProtection="1"/>
    <xf numFmtId="0" fontId="13" fillId="0" borderId="0" xfId="0" applyFont="1" applyAlignment="1" applyProtection="1">
      <alignment horizontal="right" vertical="center"/>
    </xf>
    <xf numFmtId="0" fontId="17" fillId="0" borderId="0" xfId="0" applyFont="1" applyAlignment="1" applyProtection="1">
      <alignment vertical="center"/>
    </xf>
    <xf numFmtId="0" fontId="9" fillId="0" borderId="0" xfId="0" applyFont="1" applyBorder="1" applyAlignment="1" applyProtection="1">
      <alignment horizontal="left" vertical="center"/>
    </xf>
    <xf numFmtId="0" fontId="22" fillId="0" borderId="0" xfId="0" applyFont="1" applyProtection="1"/>
    <xf numFmtId="0" fontId="5" fillId="0" borderId="0" xfId="0" applyFont="1" applyFill="1" applyProtection="1"/>
    <xf numFmtId="0" fontId="11" fillId="0" borderId="0" xfId="0" applyFont="1" applyAlignment="1" applyProtection="1">
      <alignment vertical="center"/>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8" fillId="0" borderId="0" xfId="0" applyFont="1" applyProtection="1"/>
    <xf numFmtId="0" fontId="1" fillId="0" borderId="0" xfId="0" applyFont="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Border="1" applyAlignment="1" applyProtection="1">
      <alignment horizontal="center" vertical="center"/>
    </xf>
    <xf numFmtId="0" fontId="26" fillId="0" borderId="0" xfId="0" applyFont="1" applyFill="1" applyBorder="1" applyAlignment="1" applyProtection="1">
      <alignment horizontal="center" vertical="center"/>
    </xf>
    <xf numFmtId="0" fontId="5" fillId="3" borderId="65" xfId="0" applyFont="1" applyFill="1" applyBorder="1" applyProtection="1"/>
    <xf numFmtId="0" fontId="12" fillId="3" borderId="66" xfId="0" applyFont="1" applyFill="1" applyBorder="1" applyProtection="1"/>
    <xf numFmtId="0" fontId="27" fillId="0" borderId="67" xfId="0" applyFont="1" applyFill="1" applyBorder="1" applyAlignment="1" applyProtection="1">
      <alignment horizontal="center" vertical="center"/>
    </xf>
    <xf numFmtId="176" fontId="16" fillId="0" borderId="0" xfId="0" applyNumberFormat="1" applyFont="1" applyFill="1" applyBorder="1" applyAlignment="1" applyProtection="1">
      <alignment horizontal="center" vertical="center"/>
    </xf>
    <xf numFmtId="176" fontId="16" fillId="0" borderId="68" xfId="0" applyNumberFormat="1" applyFont="1" applyFill="1" applyBorder="1" applyAlignment="1" applyProtection="1">
      <alignment horizontal="center" vertical="center"/>
    </xf>
    <xf numFmtId="0" fontId="0" fillId="0" borderId="0" xfId="0" applyFill="1" applyBorder="1" applyProtection="1"/>
    <xf numFmtId="0" fontId="8" fillId="0" borderId="0" xfId="0" applyFont="1" applyFill="1" applyBorder="1" applyAlignment="1" applyProtection="1">
      <alignment vertical="center"/>
    </xf>
    <xf numFmtId="0" fontId="8" fillId="0" borderId="69" xfId="0" applyFont="1" applyBorder="1" applyAlignment="1" applyProtection="1">
      <alignment vertical="center"/>
    </xf>
    <xf numFmtId="178" fontId="20" fillId="0" borderId="0" xfId="0" applyNumberFormat="1" applyFont="1" applyAlignment="1" applyProtection="1"/>
    <xf numFmtId="0" fontId="27" fillId="0" borderId="18" xfId="0" applyFont="1" applyFill="1" applyBorder="1" applyAlignment="1" applyProtection="1">
      <alignment horizontal="center" vertical="center"/>
    </xf>
    <xf numFmtId="176" fontId="16" fillId="0" borderId="0" xfId="0" applyNumberFormat="1" applyFont="1" applyFill="1" applyBorder="1" applyAlignment="1" applyProtection="1">
      <alignment horizontal="left" vertical="center"/>
    </xf>
    <xf numFmtId="176" fontId="16" fillId="0" borderId="70" xfId="0" applyNumberFormat="1" applyFont="1" applyFill="1" applyBorder="1" applyAlignment="1" applyProtection="1">
      <alignment horizontal="left" vertical="center"/>
    </xf>
    <xf numFmtId="0" fontId="16" fillId="0" borderId="69" xfId="0" applyFont="1" applyBorder="1" applyAlignment="1" applyProtection="1">
      <alignment horizontal="left" vertical="center"/>
    </xf>
    <xf numFmtId="0" fontId="27" fillId="0" borderId="71" xfId="0" applyFont="1" applyFill="1" applyBorder="1" applyAlignment="1" applyProtection="1">
      <alignment horizontal="center" vertical="center"/>
    </xf>
    <xf numFmtId="0" fontId="27" fillId="0" borderId="72" xfId="0" applyFont="1" applyFill="1" applyBorder="1" applyAlignment="1" applyProtection="1">
      <alignment horizontal="center" vertical="center"/>
    </xf>
    <xf numFmtId="0" fontId="27" fillId="0" borderId="72" xfId="0" applyFont="1" applyFill="1" applyBorder="1" applyAlignment="1" applyProtection="1">
      <alignment vertical="center"/>
    </xf>
    <xf numFmtId="0" fontId="27" fillId="0" borderId="72" xfId="0" applyFont="1" applyFill="1" applyBorder="1" applyAlignment="1" applyProtection="1">
      <alignment horizontal="left" vertical="center"/>
    </xf>
    <xf numFmtId="180" fontId="27" fillId="0" borderId="72" xfId="0" applyNumberFormat="1" applyFont="1" applyFill="1" applyBorder="1" applyAlignment="1" applyProtection="1">
      <alignment horizontal="right" vertical="center"/>
    </xf>
    <xf numFmtId="176" fontId="11" fillId="0" borderId="0" xfId="0" applyNumberFormat="1" applyFont="1" applyFill="1" applyBorder="1" applyAlignment="1" applyProtection="1">
      <alignment horizontal="center" vertical="center"/>
    </xf>
    <xf numFmtId="176" fontId="11" fillId="0" borderId="68" xfId="0" applyNumberFormat="1" applyFont="1" applyFill="1" applyBorder="1" applyAlignment="1" applyProtection="1">
      <alignment horizontal="center" vertical="center"/>
    </xf>
    <xf numFmtId="0" fontId="8" fillId="0" borderId="69" xfId="0" applyFont="1" applyBorder="1" applyProtection="1"/>
    <xf numFmtId="176" fontId="11" fillId="0" borderId="68" xfId="0" applyNumberFormat="1" applyFont="1" applyFill="1" applyBorder="1" applyAlignment="1" applyProtection="1">
      <alignment vertical="center"/>
    </xf>
    <xf numFmtId="0" fontId="15" fillId="0" borderId="69" xfId="0" applyFont="1" applyBorder="1" applyAlignment="1" applyProtection="1">
      <alignment horizontal="center" vertical="center"/>
    </xf>
    <xf numFmtId="0" fontId="8" fillId="0" borderId="0" xfId="0" applyFont="1" applyBorder="1" applyProtection="1"/>
    <xf numFmtId="0" fontId="0" fillId="0" borderId="0" xfId="0" applyFont="1" applyBorder="1" applyProtection="1"/>
    <xf numFmtId="0" fontId="27" fillId="0" borderId="72" xfId="0" applyFont="1" applyFill="1" applyBorder="1" applyAlignment="1" applyProtection="1">
      <alignment horizontal="left" indent="1"/>
    </xf>
    <xf numFmtId="180" fontId="27" fillId="0" borderId="72" xfId="0" applyNumberFormat="1" applyFont="1" applyFill="1" applyBorder="1" applyAlignment="1" applyProtection="1">
      <alignment horizontal="right" vertical="center" indent="1"/>
    </xf>
    <xf numFmtId="0" fontId="8" fillId="0" borderId="69" xfId="0" applyFont="1" applyFill="1" applyBorder="1" applyProtection="1"/>
    <xf numFmtId="0" fontId="0" fillId="0" borderId="68" xfId="0" applyBorder="1" applyProtection="1"/>
    <xf numFmtId="0" fontId="16" fillId="0" borderId="69" xfId="0" applyFont="1" applyFill="1" applyBorder="1" applyAlignment="1" applyProtection="1">
      <alignment horizontal="left" vertical="center"/>
    </xf>
    <xf numFmtId="0" fontId="15" fillId="0" borderId="69" xfId="0" applyFont="1" applyFill="1" applyBorder="1" applyAlignment="1" applyProtection="1">
      <alignment horizontal="center"/>
    </xf>
    <xf numFmtId="0" fontId="0" fillId="0" borderId="0" xfId="0" applyFill="1" applyBorder="1" applyAlignment="1" applyProtection="1"/>
    <xf numFmtId="0" fontId="6" fillId="0" borderId="0" xfId="0" applyFont="1" applyFill="1" applyBorder="1" applyAlignment="1" applyProtection="1">
      <alignment vertical="center"/>
    </xf>
    <xf numFmtId="0" fontId="0" fillId="0" borderId="69" xfId="0" applyBorder="1" applyProtection="1"/>
    <xf numFmtId="176" fontId="16" fillId="0" borderId="68" xfId="0" applyNumberFormat="1" applyFont="1" applyFill="1" applyBorder="1" applyAlignment="1" applyProtection="1">
      <alignment vertical="center"/>
    </xf>
    <xf numFmtId="0" fontId="15" fillId="0" borderId="69" xfId="0" applyFont="1" applyBorder="1" applyAlignment="1" applyProtection="1">
      <alignment horizontal="center"/>
    </xf>
    <xf numFmtId="176" fontId="16" fillId="0" borderId="73" xfId="0" applyNumberFormat="1" applyFont="1" applyFill="1" applyBorder="1" applyAlignment="1" applyProtection="1">
      <alignment horizontal="center" vertical="center"/>
    </xf>
    <xf numFmtId="0" fontId="8" fillId="0" borderId="74" xfId="0" applyFont="1" applyBorder="1" applyProtection="1"/>
    <xf numFmtId="0" fontId="8" fillId="0" borderId="75" xfId="0" applyFont="1" applyBorder="1" applyProtection="1"/>
    <xf numFmtId="178" fontId="20" fillId="0" borderId="0" xfId="0" applyNumberFormat="1" applyFont="1" applyAlignment="1" applyProtection="1">
      <alignment horizontal="center"/>
    </xf>
    <xf numFmtId="0" fontId="15" fillId="0" borderId="0" xfId="0" applyFont="1" applyFill="1" applyBorder="1" applyAlignment="1" applyProtection="1"/>
    <xf numFmtId="0" fontId="15" fillId="0" borderId="0" xfId="0" applyFont="1" applyFill="1" applyBorder="1" applyAlignment="1" applyProtection="1">
      <alignment vertical="center"/>
    </xf>
    <xf numFmtId="0" fontId="20" fillId="0" borderId="0" xfId="0" applyFont="1" applyAlignment="1" applyProtection="1"/>
    <xf numFmtId="0" fontId="21" fillId="0" borderId="0" xfId="0" applyFont="1" applyAlignment="1" applyProtection="1"/>
    <xf numFmtId="0" fontId="0" fillId="4" borderId="0" xfId="0" applyFill="1" applyBorder="1" applyAlignment="1" applyProtection="1">
      <alignment horizontal="center" vertical="center"/>
    </xf>
    <xf numFmtId="0" fontId="8" fillId="0" borderId="0" xfId="0" applyFont="1" applyFill="1" applyBorder="1" applyProtection="1"/>
    <xf numFmtId="0" fontId="0" fillId="5" borderId="76" xfId="0" applyFill="1" applyBorder="1" applyAlignment="1" applyProtection="1">
      <alignment horizontal="center" vertical="center"/>
    </xf>
    <xf numFmtId="0" fontId="8" fillId="6" borderId="77" xfId="0" applyFont="1" applyFill="1" applyBorder="1" applyAlignment="1" applyProtection="1">
      <alignment horizontal="center" vertical="center"/>
    </xf>
    <xf numFmtId="0" fontId="16" fillId="0" borderId="0" xfId="0" applyFont="1" applyBorder="1" applyAlignment="1" applyProtection="1">
      <alignment vertical="center"/>
    </xf>
    <xf numFmtId="0" fontId="15" fillId="0" borderId="0" xfId="0" applyFont="1" applyFill="1" applyProtection="1"/>
    <xf numFmtId="0" fontId="13" fillId="0" borderId="0" xfId="0" applyFont="1" applyAlignment="1" applyProtection="1">
      <alignment horizontal="left" vertical="center"/>
    </xf>
    <xf numFmtId="0" fontId="5" fillId="0" borderId="78" xfId="0" applyFont="1" applyBorder="1" applyAlignment="1" applyProtection="1">
      <alignment vertical="center" wrapText="1"/>
      <protection locked="0"/>
    </xf>
    <xf numFmtId="183" fontId="5" fillId="0" borderId="79" xfId="0" applyNumberFormat="1" applyFont="1" applyBorder="1" applyAlignment="1" applyProtection="1">
      <alignment horizontal="center" vertical="center"/>
      <protection locked="0"/>
    </xf>
    <xf numFmtId="181" fontId="5" fillId="0" borderId="80" xfId="0" applyNumberFormat="1" applyFont="1" applyFill="1" applyBorder="1" applyAlignment="1" applyProtection="1">
      <alignment horizontal="center" vertical="center"/>
      <protection locked="0"/>
    </xf>
    <xf numFmtId="0" fontId="5" fillId="0" borderId="8" xfId="0" applyFont="1" applyFill="1" applyBorder="1" applyAlignment="1" applyProtection="1">
      <alignment vertical="center" wrapText="1"/>
      <protection locked="0"/>
    </xf>
    <xf numFmtId="183" fontId="5" fillId="0" borderId="79" xfId="0"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78" xfId="0" applyFont="1" applyFill="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8" xfId="0" applyFont="1" applyFill="1" applyBorder="1" applyAlignment="1" applyProtection="1">
      <alignment vertical="center"/>
      <protection locked="0"/>
    </xf>
    <xf numFmtId="0" fontId="4" fillId="0" borderId="0" xfId="0" applyFont="1" applyBorder="1" applyAlignment="1" applyProtection="1">
      <alignment horizontal="left" vertical="center" inden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12" xfId="0" applyFont="1" applyBorder="1" applyAlignment="1" applyProtection="1">
      <alignment vertical="center"/>
    </xf>
    <xf numFmtId="0" fontId="0" fillId="0" borderId="12" xfId="0" applyBorder="1" applyAlignment="1" applyProtection="1">
      <alignment horizontal="center" vertical="center"/>
    </xf>
    <xf numFmtId="0" fontId="0" fillId="0" borderId="12" xfId="0" applyBorder="1" applyAlignment="1" applyProtection="1">
      <alignment vertical="center"/>
    </xf>
    <xf numFmtId="0" fontId="5" fillId="0" borderId="1"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3" xfId="0" applyFont="1" applyBorder="1" applyAlignment="1" applyProtection="1">
      <alignment horizontal="center" vertical="center"/>
    </xf>
    <xf numFmtId="0" fontId="1" fillId="0" borderId="11" xfId="0" applyFont="1" applyBorder="1" applyAlignment="1" applyProtection="1">
      <alignment horizontal="center" vertical="center"/>
    </xf>
    <xf numFmtId="183" fontId="5" fillId="0" borderId="11" xfId="0" applyNumberFormat="1" applyFont="1" applyFill="1" applyBorder="1" applyAlignment="1" applyProtection="1">
      <alignment horizontal="center" vertical="center"/>
    </xf>
    <xf numFmtId="181" fontId="5" fillId="0" borderId="11" xfId="0" applyNumberFormat="1" applyFont="1" applyFill="1" applyBorder="1" applyAlignment="1" applyProtection="1">
      <alignment horizontal="center" vertical="center"/>
    </xf>
    <xf numFmtId="0" fontId="1" fillId="0" borderId="0" xfId="0" applyFont="1" applyBorder="1" applyAlignment="1" applyProtection="1">
      <alignment vertical="center"/>
    </xf>
    <xf numFmtId="0" fontId="5" fillId="0" borderId="7" xfId="0" applyFont="1" applyBorder="1" applyAlignment="1" applyProtection="1">
      <alignment horizontal="distributed" vertical="center" indent="3"/>
    </xf>
    <xf numFmtId="0" fontId="5" fillId="0" borderId="8" xfId="0" applyFont="1" applyBorder="1" applyAlignment="1" applyProtection="1">
      <alignment horizontal="distributed" vertical="center" indent="3" shrinkToFit="1"/>
    </xf>
    <xf numFmtId="0" fontId="5" fillId="0" borderId="9" xfId="0" applyFont="1" applyBorder="1" applyAlignment="1" applyProtection="1">
      <alignment horizontal="distributed" vertical="center" indent="2"/>
    </xf>
    <xf numFmtId="0" fontId="5" fillId="0" borderId="10" xfId="0" applyFont="1" applyBorder="1" applyAlignment="1" applyProtection="1">
      <alignment horizontal="distributed" vertical="center" indent="2" shrinkToFit="1"/>
    </xf>
    <xf numFmtId="0" fontId="0" fillId="0" borderId="0" xfId="0" applyAlignment="1" applyProtection="1">
      <alignment horizontal="center" vertical="center"/>
    </xf>
    <xf numFmtId="0" fontId="9" fillId="0" borderId="81" xfId="0" applyFont="1" applyBorder="1" applyAlignment="1" applyProtection="1">
      <alignment horizontal="left" vertical="center" shrinkToFit="1"/>
      <protection locked="0"/>
    </xf>
    <xf numFmtId="176" fontId="9" fillId="0" borderId="81" xfId="0" applyNumberFormat="1" applyFont="1" applyBorder="1" applyAlignment="1" applyProtection="1">
      <alignment horizontal="left" vertical="center" indent="1" shrinkToFit="1"/>
      <protection locked="0"/>
    </xf>
    <xf numFmtId="0" fontId="9" fillId="0" borderId="82" xfId="0" applyFont="1" applyBorder="1" applyAlignment="1" applyProtection="1">
      <alignment horizontal="left" vertical="center" shrinkToFit="1"/>
      <protection locked="0"/>
    </xf>
    <xf numFmtId="176" fontId="9" fillId="0" borderId="82" xfId="0" applyNumberFormat="1" applyFont="1" applyBorder="1" applyAlignment="1" applyProtection="1">
      <alignment horizontal="left" vertical="center" indent="1" shrinkToFit="1"/>
      <protection locked="0"/>
    </xf>
    <xf numFmtId="176" fontId="9" fillId="0" borderId="17" xfId="0" applyNumberFormat="1" applyFont="1" applyBorder="1" applyAlignment="1" applyProtection="1">
      <alignment horizontal="left" vertical="center" indent="1" shrinkToFit="1"/>
      <protection locked="0"/>
    </xf>
    <xf numFmtId="176" fontId="9" fillId="0" borderId="13" xfId="0" applyNumberFormat="1" applyFont="1" applyBorder="1" applyAlignment="1" applyProtection="1">
      <alignment horizontal="left" vertical="center" indent="1" shrinkToFit="1"/>
      <protection locked="0"/>
    </xf>
    <xf numFmtId="0" fontId="9" fillId="0" borderId="0" xfId="0" applyFont="1" applyAlignment="1" applyProtection="1">
      <alignment horizontal="left" vertical="center" shrinkToFit="1"/>
      <protection locked="0"/>
    </xf>
    <xf numFmtId="176" fontId="9" fillId="0" borderId="83" xfId="0" applyNumberFormat="1" applyFont="1" applyBorder="1" applyAlignment="1" applyProtection="1">
      <alignment horizontal="left" vertical="center" indent="1" shrinkToFit="1"/>
      <protection locked="0"/>
    </xf>
    <xf numFmtId="0" fontId="9" fillId="0" borderId="67" xfId="0" applyFont="1" applyBorder="1" applyAlignment="1" applyProtection="1">
      <alignment horizontal="distributed" vertical="center" indent="1"/>
      <protection locked="0"/>
    </xf>
    <xf numFmtId="0" fontId="9" fillId="0" borderId="71" xfId="0" applyFont="1" applyBorder="1" applyAlignment="1" applyProtection="1">
      <alignment horizontal="distributed" vertical="center" indent="1"/>
      <protection locked="0"/>
    </xf>
    <xf numFmtId="0" fontId="9" fillId="0" borderId="16" xfId="0" applyFont="1" applyBorder="1" applyAlignment="1" applyProtection="1">
      <alignment horizontal="distributed" vertical="center" indent="1"/>
      <protection locked="0"/>
    </xf>
    <xf numFmtId="0" fontId="9" fillId="0" borderId="18" xfId="0" applyFont="1" applyBorder="1" applyAlignment="1" applyProtection="1">
      <alignment horizontal="distributed" vertical="center" indent="1"/>
      <protection locked="0"/>
    </xf>
    <xf numFmtId="0" fontId="9" fillId="0" borderId="6" xfId="0" applyFont="1" applyBorder="1" applyAlignment="1" applyProtection="1">
      <alignment horizontal="distributed" vertical="center" indent="1"/>
      <protection locked="0"/>
    </xf>
    <xf numFmtId="0" fontId="10" fillId="0" borderId="13" xfId="0" applyFont="1" applyFill="1" applyBorder="1" applyAlignment="1" applyProtection="1">
      <alignment horizontal="distributed" vertical="center" indent="2"/>
      <protection locked="0"/>
    </xf>
    <xf numFmtId="49" fontId="10" fillId="0" borderId="13" xfId="0" applyNumberFormat="1" applyFont="1" applyFill="1" applyBorder="1" applyAlignment="1" applyProtection="1">
      <alignment horizontal="left" vertical="center" indent="1"/>
      <protection locked="0"/>
    </xf>
    <xf numFmtId="0" fontId="10" fillId="0" borderId="13" xfId="0" applyFont="1" applyFill="1" applyBorder="1" applyAlignment="1" applyProtection="1">
      <alignment horizontal="left" vertical="center" indent="1"/>
      <protection locked="0"/>
    </xf>
    <xf numFmtId="0" fontId="34" fillId="0" borderId="13" xfId="0" applyFont="1" applyBorder="1" applyAlignment="1" applyProtection="1">
      <alignment horizontal="center" vertical="center"/>
      <protection locked="0"/>
    </xf>
    <xf numFmtId="185" fontId="10" fillId="0" borderId="2" xfId="0" applyNumberFormat="1" applyFont="1" applyFill="1" applyBorder="1" applyAlignment="1" applyProtection="1">
      <alignment horizontal="center" vertical="center"/>
      <protection locked="0"/>
    </xf>
    <xf numFmtId="180" fontId="27" fillId="0" borderId="0" xfId="0" applyNumberFormat="1" applyFont="1" applyFill="1" applyBorder="1" applyAlignment="1" applyProtection="1">
      <alignment horizontal="right" vertical="center"/>
    </xf>
    <xf numFmtId="180" fontId="27" fillId="0" borderId="0" xfId="0" applyNumberFormat="1" applyFont="1" applyFill="1" applyBorder="1" applyAlignment="1" applyProtection="1">
      <alignment horizontal="right" vertical="center" indent="1"/>
    </xf>
    <xf numFmtId="176" fontId="0" fillId="4" borderId="1" xfId="0" applyNumberFormat="1" applyFont="1" applyFill="1" applyBorder="1" applyAlignment="1" applyProtection="1">
      <alignment vertical="center"/>
      <protection locked="0"/>
    </xf>
    <xf numFmtId="176" fontId="27" fillId="4" borderId="53" xfId="0" applyNumberFormat="1" applyFont="1" applyFill="1" applyBorder="1" applyAlignment="1" applyProtection="1">
      <alignment vertical="center"/>
      <protection locked="0"/>
    </xf>
    <xf numFmtId="180" fontId="0" fillId="4" borderId="84" xfId="0" applyNumberFormat="1" applyFill="1" applyBorder="1" applyAlignment="1" applyProtection="1">
      <alignment horizontal="left" vertical="center"/>
    </xf>
    <xf numFmtId="180" fontId="2" fillId="4" borderId="42" xfId="0" applyNumberFormat="1" applyFont="1" applyFill="1" applyBorder="1" applyAlignment="1" applyProtection="1">
      <alignment horizontal="left" vertical="center"/>
    </xf>
    <xf numFmtId="180" fontId="0" fillId="4" borderId="42" xfId="0" applyNumberFormat="1" applyFont="1" applyFill="1" applyBorder="1" applyAlignment="1" applyProtection="1">
      <alignment horizontal="left" vertical="center"/>
    </xf>
    <xf numFmtId="180" fontId="27" fillId="4" borderId="85" xfId="0" applyNumberFormat="1" applyFont="1" applyFill="1" applyBorder="1" applyAlignment="1" applyProtection="1">
      <alignment horizontal="left" vertical="center"/>
    </xf>
    <xf numFmtId="176" fontId="27" fillId="5" borderId="10" xfId="0" applyNumberFormat="1" applyFont="1" applyFill="1" applyBorder="1" applyAlignment="1" applyProtection="1">
      <alignment vertical="center"/>
      <protection locked="0"/>
    </xf>
    <xf numFmtId="176" fontId="27" fillId="5" borderId="1" xfId="0" applyNumberFormat="1" applyFont="1" applyFill="1" applyBorder="1" applyAlignment="1" applyProtection="1">
      <alignment vertical="center"/>
      <protection locked="0"/>
    </xf>
    <xf numFmtId="176" fontId="27" fillId="5" borderId="53" xfId="0" applyNumberFormat="1" applyFont="1" applyFill="1" applyBorder="1" applyAlignment="1" applyProtection="1">
      <alignment vertical="center"/>
      <protection locked="0"/>
    </xf>
    <xf numFmtId="0" fontId="0" fillId="6" borderId="84" xfId="0" applyNumberFormat="1" applyFill="1" applyBorder="1" applyAlignment="1" applyProtection="1">
      <alignment horizontal="left" vertical="center"/>
    </xf>
    <xf numFmtId="0" fontId="27" fillId="6" borderId="42" xfId="0" applyNumberFormat="1" applyFont="1" applyFill="1" applyBorder="1" applyAlignment="1" applyProtection="1">
      <alignment vertical="center"/>
    </xf>
    <xf numFmtId="0" fontId="27" fillId="6" borderId="42" xfId="0" applyNumberFormat="1" applyFont="1" applyFill="1" applyBorder="1" applyAlignment="1" applyProtection="1">
      <alignment horizontal="left" vertical="center"/>
    </xf>
    <xf numFmtId="0" fontId="27" fillId="6" borderId="85" xfId="0" applyNumberFormat="1" applyFont="1" applyFill="1" applyBorder="1" applyAlignment="1" applyProtection="1">
      <alignment horizontal="left" vertical="center"/>
    </xf>
    <xf numFmtId="0" fontId="38" fillId="6" borderId="42" xfId="0" applyNumberFormat="1" applyFont="1" applyFill="1" applyBorder="1" applyAlignment="1" applyProtection="1">
      <alignment vertical="center"/>
    </xf>
    <xf numFmtId="0" fontId="38" fillId="6" borderId="85" xfId="0" applyNumberFormat="1" applyFont="1" applyFill="1" applyBorder="1" applyAlignment="1" applyProtection="1">
      <alignment vertical="center"/>
    </xf>
    <xf numFmtId="0" fontId="0" fillId="0" borderId="0" xfId="0" quotePrefix="1" applyAlignment="1" applyProtection="1">
      <alignment horizontal="left" vertical="center"/>
    </xf>
    <xf numFmtId="0" fontId="0" fillId="0" borderId="0" xfId="0" applyFont="1" applyFill="1" applyBorder="1" applyAlignment="1" applyProtection="1">
      <alignment vertical="center"/>
    </xf>
    <xf numFmtId="180" fontId="2" fillId="10" borderId="42" xfId="0" applyNumberFormat="1" applyFont="1" applyFill="1" applyBorder="1" applyAlignment="1" applyProtection="1">
      <alignment horizontal="left" vertical="center"/>
    </xf>
    <xf numFmtId="0" fontId="70" fillId="10" borderId="87" xfId="0" quotePrefix="1" applyFont="1" applyFill="1" applyBorder="1" applyAlignment="1" applyProtection="1">
      <alignment horizontal="left" vertical="center" indent="1"/>
    </xf>
    <xf numFmtId="0" fontId="70" fillId="10" borderId="88" xfId="0" applyFont="1" applyFill="1" applyBorder="1" applyAlignment="1" applyProtection="1">
      <alignment vertical="center"/>
    </xf>
    <xf numFmtId="195" fontId="46" fillId="0" borderId="0" xfId="0" applyNumberFormat="1" applyFont="1" applyFill="1" applyBorder="1" applyAlignment="1">
      <alignment horizontal="left" vertical="top"/>
    </xf>
    <xf numFmtId="0" fontId="71" fillId="0" borderId="0" xfId="0" applyFont="1" applyAlignment="1" applyProtection="1">
      <alignment vertical="center"/>
    </xf>
    <xf numFmtId="0" fontId="71" fillId="0" borderId="0" xfId="0" applyFont="1" applyProtection="1"/>
    <xf numFmtId="0" fontId="71" fillId="0" borderId="0" xfId="0" applyFont="1" applyAlignment="1" applyProtection="1">
      <alignment horizontal="right" vertical="center"/>
    </xf>
    <xf numFmtId="0" fontId="71" fillId="0" borderId="0" xfId="0" quotePrefix="1" applyFont="1" applyAlignment="1" applyProtection="1">
      <alignment horizontal="left"/>
    </xf>
    <xf numFmtId="0" fontId="71" fillId="0" borderId="0" xfId="0" applyFont="1" applyFill="1"/>
    <xf numFmtId="0" fontId="72" fillId="0" borderId="0" xfId="0" quotePrefix="1" applyFont="1" applyAlignment="1">
      <alignment horizontal="left" vertical="center"/>
    </xf>
    <xf numFmtId="14" fontId="46" fillId="0" borderId="34" xfId="0" applyNumberFormat="1" applyFont="1" applyFill="1" applyBorder="1" applyAlignment="1">
      <alignment horizontal="left" vertical="center"/>
    </xf>
    <xf numFmtId="0" fontId="71" fillId="0" borderId="0" xfId="0" applyFont="1"/>
    <xf numFmtId="0" fontId="73" fillId="0" borderId="0" xfId="0" quotePrefix="1" applyFont="1" applyAlignment="1">
      <alignment horizontal="left"/>
    </xf>
    <xf numFmtId="0" fontId="11" fillId="0" borderId="140" xfId="5" applyNumberFormat="1" applyFont="1" applyFill="1" applyBorder="1">
      <alignment vertical="center"/>
    </xf>
    <xf numFmtId="0" fontId="62" fillId="8" borderId="8" xfId="5" applyFont="1" applyFill="1" applyBorder="1" applyAlignment="1">
      <alignment vertical="center" shrinkToFit="1"/>
    </xf>
    <xf numFmtId="0" fontId="0" fillId="8" borderId="43" xfId="0" applyFill="1" applyBorder="1" applyAlignment="1"/>
    <xf numFmtId="0" fontId="0" fillId="8" borderId="175" xfId="0" applyFill="1" applyBorder="1" applyAlignment="1"/>
    <xf numFmtId="0" fontId="0" fillId="8" borderId="176" xfId="0" applyFill="1" applyBorder="1" applyAlignment="1"/>
    <xf numFmtId="0" fontId="7" fillId="8" borderId="177" xfId="0" applyFont="1" applyFill="1" applyBorder="1" applyAlignment="1">
      <alignment vertical="center" shrinkToFit="1"/>
    </xf>
    <xf numFmtId="0" fontId="7" fillId="8" borderId="43" xfId="0" applyFont="1" applyFill="1" applyBorder="1" applyAlignment="1">
      <alignment vertical="center" shrinkToFit="1"/>
    </xf>
    <xf numFmtId="0" fontId="7" fillId="8" borderId="175" xfId="0" applyFont="1" applyFill="1" applyBorder="1" applyAlignment="1">
      <alignment vertical="center" shrinkToFit="1"/>
    </xf>
    <xf numFmtId="0" fontId="7" fillId="8" borderId="178" xfId="0" applyFont="1" applyFill="1" applyBorder="1" applyAlignment="1">
      <alignment vertical="center" shrinkToFit="1"/>
    </xf>
    <xf numFmtId="0" fontId="7" fillId="8" borderId="142" xfId="0" applyFont="1" applyFill="1" applyBorder="1" applyAlignment="1">
      <alignment vertical="center" shrinkToFit="1"/>
    </xf>
    <xf numFmtId="0" fontId="7" fillId="8" borderId="176" xfId="0" applyFont="1" applyFill="1" applyBorder="1" applyAlignment="1">
      <alignment vertical="center" shrinkToFit="1"/>
    </xf>
    <xf numFmtId="0" fontId="0" fillId="8" borderId="179" xfId="0" applyFill="1" applyBorder="1" applyAlignment="1"/>
    <xf numFmtId="0" fontId="0" fillId="8" borderId="142" xfId="0" applyFill="1" applyBorder="1" applyAlignment="1"/>
    <xf numFmtId="0" fontId="6" fillId="0" borderId="180" xfId="5" applyBorder="1">
      <alignment vertical="center"/>
    </xf>
    <xf numFmtId="0" fontId="6" fillId="0" borderId="181" xfId="5" applyBorder="1">
      <alignment vertical="center"/>
    </xf>
    <xf numFmtId="0" fontId="71" fillId="0" borderId="0" xfId="0" applyFont="1" applyAlignment="1" applyProtection="1">
      <alignment horizontal="right"/>
    </xf>
    <xf numFmtId="0" fontId="71" fillId="0" borderId="0" xfId="0" applyFont="1" applyFill="1" applyAlignment="1"/>
    <xf numFmtId="0" fontId="71" fillId="0" borderId="0" xfId="0" quotePrefix="1" applyFont="1" applyFill="1" applyAlignment="1">
      <alignment horizontal="left" vertical="top"/>
    </xf>
    <xf numFmtId="0" fontId="71" fillId="0" borderId="0" xfId="0" quotePrefix="1" applyFont="1" applyFill="1" applyAlignment="1">
      <alignment horizontal="left"/>
    </xf>
    <xf numFmtId="191" fontId="46" fillId="0" borderId="34" xfId="0" applyNumberFormat="1" applyFont="1" applyFill="1" applyBorder="1" applyAlignment="1">
      <alignment horizontal="left"/>
    </xf>
    <xf numFmtId="0" fontId="73" fillId="0" borderId="0" xfId="0" applyFont="1"/>
    <xf numFmtId="176" fontId="0" fillId="5" borderId="84" xfId="0" applyNumberFormat="1" applyFill="1" applyBorder="1" applyAlignment="1" applyProtection="1">
      <alignment horizontal="left" vertical="center"/>
    </xf>
    <xf numFmtId="176" fontId="27" fillId="5" borderId="42" xfId="0" applyNumberFormat="1" applyFont="1" applyFill="1" applyBorder="1" applyAlignment="1" applyProtection="1">
      <alignment horizontal="left" vertical="center"/>
    </xf>
    <xf numFmtId="176" fontId="27" fillId="5" borderId="85" xfId="0" applyNumberFormat="1" applyFont="1" applyFill="1" applyBorder="1" applyAlignment="1" applyProtection="1">
      <alignment horizontal="left" vertical="center"/>
    </xf>
    <xf numFmtId="196" fontId="46" fillId="0" borderId="28" xfId="0" applyNumberFormat="1" applyFont="1" applyFill="1" applyBorder="1" applyAlignment="1">
      <alignment horizontal="distributed" vertical="center"/>
    </xf>
    <xf numFmtId="38" fontId="0" fillId="0" borderId="0" xfId="3" applyFont="1">
      <alignment vertical="center"/>
    </xf>
    <xf numFmtId="0" fontId="0" fillId="0" borderId="0" xfId="0" quotePrefix="1" applyAlignment="1">
      <alignment horizontal="left" vertical="center"/>
    </xf>
    <xf numFmtId="38" fontId="0" fillId="0" borderId="0" xfId="3" applyFont="1" applyAlignment="1">
      <alignment vertical="center"/>
    </xf>
    <xf numFmtId="0" fontId="0" fillId="0" borderId="0" xfId="0" quotePrefix="1" applyAlignment="1" applyProtection="1">
      <alignment horizontal="left"/>
    </xf>
    <xf numFmtId="38" fontId="0" fillId="0" borderId="0" xfId="3" applyFont="1" applyAlignment="1" applyProtection="1"/>
    <xf numFmtId="0" fontId="0" fillId="0" borderId="0" xfId="0" quotePrefix="1" applyAlignment="1">
      <alignment vertical="center"/>
    </xf>
    <xf numFmtId="176" fontId="27" fillId="5" borderId="86" xfId="0" applyNumberFormat="1" applyFont="1" applyFill="1" applyBorder="1" applyAlignment="1" applyProtection="1">
      <alignment vertical="center"/>
    </xf>
    <xf numFmtId="0" fontId="65" fillId="0" borderId="0" xfId="0" applyFont="1" applyProtection="1"/>
    <xf numFmtId="0" fontId="0" fillId="0" borderId="0" xfId="0" applyNumberFormat="1" applyFont="1" applyFill="1" applyBorder="1" applyAlignment="1">
      <alignment horizontal="center" vertical="center"/>
    </xf>
    <xf numFmtId="0" fontId="0" fillId="0" borderId="0" xfId="0" applyFont="1" applyBorder="1" applyAlignment="1"/>
    <xf numFmtId="0" fontId="0" fillId="0" borderId="0" xfId="5" applyNumberFormat="1" applyFont="1" applyFill="1" applyBorder="1" applyAlignment="1"/>
    <xf numFmtId="0" fontId="11" fillId="0" borderId="0" xfId="0" applyFont="1" applyBorder="1" applyAlignment="1"/>
    <xf numFmtId="0" fontId="6" fillId="0" borderId="0" xfId="5" applyNumberFormat="1" applyFont="1" applyFill="1" applyBorder="1" applyAlignment="1"/>
    <xf numFmtId="0" fontId="2" fillId="0" borderId="55" xfId="0" applyFont="1" applyFill="1" applyBorder="1" applyAlignment="1" applyProtection="1">
      <alignment vertical="center"/>
    </xf>
    <xf numFmtId="189" fontId="13" fillId="0" borderId="0" xfId="0" applyNumberFormat="1" applyFont="1" applyFill="1" applyBorder="1" applyAlignment="1" applyProtection="1">
      <alignment vertical="center"/>
    </xf>
    <xf numFmtId="0" fontId="0" fillId="0" borderId="13" xfId="0" applyBorder="1" applyAlignment="1" applyProtection="1">
      <alignment horizontal="center"/>
    </xf>
    <xf numFmtId="176" fontId="0" fillId="0" borderId="13" xfId="0" applyNumberFormat="1" applyFill="1" applyBorder="1" applyAlignment="1">
      <alignment vertical="center"/>
    </xf>
    <xf numFmtId="0" fontId="0" fillId="11" borderId="13" xfId="0" applyFill="1" applyBorder="1" applyAlignment="1">
      <alignment vertical="center"/>
    </xf>
    <xf numFmtId="176" fontId="0" fillId="11" borderId="13" xfId="0" applyNumberFormat="1" applyFill="1" applyBorder="1" applyAlignment="1">
      <alignment vertical="center"/>
    </xf>
    <xf numFmtId="0" fontId="0" fillId="0" borderId="13" xfId="0" applyBorder="1" applyAlignment="1">
      <alignment horizontal="center" vertical="center"/>
    </xf>
    <xf numFmtId="0" fontId="71" fillId="12" borderId="0" xfId="0" quotePrefix="1" applyFont="1" applyFill="1" applyBorder="1" applyAlignment="1" applyProtection="1">
      <alignment horizontal="left"/>
    </xf>
    <xf numFmtId="0" fontId="0" fillId="12" borderId="0" xfId="0" applyFill="1" applyBorder="1" applyProtection="1"/>
    <xf numFmtId="38" fontId="45" fillId="0" borderId="28" xfId="0" applyNumberFormat="1" applyFont="1" applyFill="1" applyBorder="1" applyAlignment="1" applyProtection="1">
      <alignment horizontal="center" vertical="center"/>
      <protection locked="0"/>
    </xf>
    <xf numFmtId="38" fontId="45" fillId="0" borderId="2" xfId="0" applyNumberFormat="1" applyFont="1" applyFill="1" applyBorder="1" applyAlignment="1" applyProtection="1">
      <alignment horizontal="center" vertical="center"/>
      <protection locked="0"/>
    </xf>
    <xf numFmtId="0" fontId="37" fillId="0" borderId="0" xfId="0" applyFont="1" applyFill="1" applyBorder="1" applyAlignment="1">
      <alignment horizontal="left" vertical="center"/>
    </xf>
    <xf numFmtId="0" fontId="10" fillId="0" borderId="14"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176" fontId="27" fillId="6" borderId="86" xfId="0" applyNumberFormat="1" applyFont="1" applyFill="1" applyBorder="1" applyAlignment="1" applyProtection="1">
      <alignment vertical="center"/>
      <protection locked="0"/>
    </xf>
    <xf numFmtId="176" fontId="27" fillId="6" borderId="1" xfId="0" applyNumberFormat="1" applyFont="1" applyFill="1" applyBorder="1" applyAlignment="1" applyProtection="1">
      <alignment vertical="center"/>
      <protection locked="0"/>
    </xf>
    <xf numFmtId="176" fontId="27" fillId="6" borderId="53" xfId="0" applyNumberFormat="1" applyFont="1" applyFill="1" applyBorder="1" applyAlignment="1" applyProtection="1">
      <alignment vertical="center"/>
      <protection locked="0"/>
    </xf>
    <xf numFmtId="176" fontId="2" fillId="4" borderId="86" xfId="0" applyNumberFormat="1" applyFont="1" applyFill="1" applyBorder="1" applyAlignment="1" applyProtection="1">
      <alignment vertical="center"/>
    </xf>
    <xf numFmtId="176" fontId="38" fillId="6" borderId="1" xfId="0" applyNumberFormat="1" applyFont="1" applyFill="1" applyBorder="1" applyAlignment="1" applyProtection="1">
      <alignment horizontal="center" vertical="center"/>
    </xf>
    <xf numFmtId="176" fontId="38" fillId="6" borderId="53" xfId="0" applyNumberFormat="1" applyFont="1" applyFill="1" applyBorder="1" applyAlignment="1" applyProtection="1">
      <alignment horizontal="center" vertical="center"/>
    </xf>
    <xf numFmtId="176" fontId="2" fillId="4" borderId="1" xfId="0" applyNumberFormat="1" applyFont="1" applyFill="1" applyBorder="1" applyAlignment="1" applyProtection="1">
      <alignment vertical="center"/>
    </xf>
    <xf numFmtId="176" fontId="2" fillId="10" borderId="1" xfId="0" applyNumberFormat="1" applyFont="1" applyFill="1" applyBorder="1" applyAlignment="1" applyProtection="1">
      <alignment vertical="center"/>
    </xf>
    <xf numFmtId="0" fontId="2" fillId="0" borderId="0" xfId="0" applyFont="1" applyFill="1" applyBorder="1" applyAlignment="1" applyProtection="1">
      <alignment horizontal="center" vertical="center"/>
    </xf>
    <xf numFmtId="181" fontId="10" fillId="0" borderId="0" xfId="0" applyNumberFormat="1" applyFont="1" applyFill="1" applyBorder="1" applyAlignment="1" applyProtection="1">
      <alignment vertical="center"/>
    </xf>
    <xf numFmtId="0" fontId="24" fillId="0" borderId="0" xfId="0" quotePrefix="1" applyFont="1" applyFill="1" applyBorder="1" applyAlignment="1" applyProtection="1">
      <alignment horizontal="left" vertical="center"/>
    </xf>
    <xf numFmtId="0" fontId="24" fillId="0" borderId="0" xfId="0" applyFont="1" applyFill="1" applyBorder="1" applyAlignment="1" applyProtection="1">
      <alignment vertical="center"/>
    </xf>
    <xf numFmtId="0" fontId="0" fillId="0" borderId="0" xfId="0" quotePrefix="1" applyFont="1" applyFill="1" applyBorder="1" applyAlignment="1" applyProtection="1">
      <alignment horizontal="right" vertical="center"/>
    </xf>
    <xf numFmtId="0" fontId="0" fillId="0" borderId="0" xfId="0" applyAlignment="1" applyProtection="1">
      <alignment vertical="center"/>
      <protection locked="0"/>
    </xf>
    <xf numFmtId="0" fontId="0" fillId="0" borderId="0" xfId="0" applyProtection="1">
      <protection locked="0"/>
    </xf>
    <xf numFmtId="0" fontId="10" fillId="0" borderId="0" xfId="0" applyFont="1" applyFill="1" applyBorder="1" applyAlignment="1" applyProtection="1">
      <alignment horizontal="distributed" vertical="center" indent="1"/>
      <protection locked="0"/>
    </xf>
    <xf numFmtId="0" fontId="10" fillId="0" borderId="0" xfId="0" applyFont="1" applyFill="1" applyBorder="1" applyAlignment="1" applyProtection="1">
      <alignment horizontal="left" vertical="center" indent="1"/>
      <protection locked="0"/>
    </xf>
    <xf numFmtId="0" fontId="10" fillId="0" borderId="0" xfId="0" applyFont="1" applyFill="1" applyBorder="1" applyAlignment="1" applyProtection="1">
      <alignment horizontal="distributed" vertical="center"/>
      <protection locked="0"/>
    </xf>
    <xf numFmtId="49" fontId="10" fillId="0" borderId="0" xfId="0" applyNumberFormat="1" applyFont="1" applyFill="1" applyBorder="1" applyAlignment="1" applyProtection="1">
      <alignment horizontal="left" vertical="center" indent="1"/>
      <protection locked="0"/>
    </xf>
    <xf numFmtId="49" fontId="10" fillId="0" borderId="0" xfId="0" applyNumberFormat="1" applyFont="1" applyFill="1" applyBorder="1" applyAlignment="1" applyProtection="1">
      <alignment horizontal="distributed" vertical="center"/>
      <protection locked="0"/>
    </xf>
    <xf numFmtId="0" fontId="9" fillId="0" borderId="45"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37" xfId="0" applyFont="1" applyBorder="1" applyAlignment="1" applyProtection="1">
      <alignment vertical="center"/>
      <protection locked="0"/>
    </xf>
    <xf numFmtId="0" fontId="9" fillId="0" borderId="0" xfId="0" applyFont="1"/>
    <xf numFmtId="186" fontId="0" fillId="0" borderId="0" xfId="0" applyNumberFormat="1" applyAlignment="1">
      <alignment horizontal="center" vertical="center"/>
    </xf>
    <xf numFmtId="197" fontId="0" fillId="0" borderId="0" xfId="0" applyNumberFormat="1" applyAlignment="1">
      <alignment horizontal="center" vertical="center"/>
    </xf>
    <xf numFmtId="186" fontId="10" fillId="0" borderId="0" xfId="0" applyNumberFormat="1" applyFont="1" applyFill="1" applyBorder="1" applyAlignment="1">
      <alignment horizontal="center"/>
    </xf>
    <xf numFmtId="198" fontId="81" fillId="16" borderId="192" xfId="0" applyNumberFormat="1" applyFont="1" applyFill="1" applyBorder="1" applyAlignment="1">
      <alignment horizontal="center" vertical="center" wrapText="1"/>
    </xf>
    <xf numFmtId="194" fontId="81" fillId="16" borderId="192" xfId="0" applyNumberFormat="1" applyFont="1" applyFill="1" applyBorder="1" applyAlignment="1">
      <alignment horizontal="center" vertical="center" wrapText="1"/>
    </xf>
    <xf numFmtId="198" fontId="81" fillId="0" borderId="192" xfId="0" applyNumberFormat="1" applyFont="1" applyBorder="1" applyAlignment="1">
      <alignment horizontal="center" vertical="center" wrapText="1"/>
    </xf>
    <xf numFmtId="194" fontId="81" fillId="0" borderId="192" xfId="0" applyNumberFormat="1" applyFont="1" applyBorder="1" applyAlignment="1">
      <alignment horizontal="center" vertical="center" wrapText="1"/>
    </xf>
    <xf numFmtId="194" fontId="81" fillId="0" borderId="194" xfId="0" applyNumberFormat="1" applyFont="1" applyBorder="1" applyAlignment="1">
      <alignment horizontal="center" vertical="center" wrapText="1"/>
    </xf>
    <xf numFmtId="0" fontId="81" fillId="0" borderId="196" xfId="0" applyFont="1" applyBorder="1" applyAlignment="1">
      <alignment horizontal="center" vertical="center" wrapText="1"/>
    </xf>
    <xf numFmtId="0" fontId="10" fillId="0" borderId="12" xfId="0" applyFont="1" applyFill="1" applyBorder="1" applyAlignment="1">
      <alignment horizontal="right" vertical="center"/>
    </xf>
    <xf numFmtId="0" fontId="11" fillId="0" borderId="181" xfId="5" applyFont="1" applyBorder="1">
      <alignment vertical="center"/>
    </xf>
    <xf numFmtId="0" fontId="11" fillId="0" borderId="0" xfId="0" applyFont="1"/>
    <xf numFmtId="0" fontId="11" fillId="0" borderId="140" xfId="5" applyFont="1" applyBorder="1">
      <alignment vertical="center"/>
    </xf>
    <xf numFmtId="0" fontId="0" fillId="0" borderId="0" xfId="0" applyAlignment="1">
      <alignment horizontal="right"/>
    </xf>
    <xf numFmtId="186" fontId="0" fillId="0" borderId="0" xfId="0" applyNumberFormat="1"/>
    <xf numFmtId="197" fontId="0" fillId="0" borderId="0" xfId="0" applyNumberFormat="1"/>
    <xf numFmtId="0" fontId="10" fillId="0" borderId="0" xfId="0" quotePrefix="1" applyFont="1" applyBorder="1" applyAlignment="1">
      <alignment horizontal="right" vertical="center"/>
    </xf>
    <xf numFmtId="180" fontId="46" fillId="0" borderId="43" xfId="0" applyNumberFormat="1" applyFont="1" applyBorder="1" applyAlignment="1">
      <alignment horizontal="center" vertical="center"/>
    </xf>
    <xf numFmtId="180" fontId="46" fillId="0" borderId="0" xfId="0" applyNumberFormat="1" applyFont="1" applyAlignment="1">
      <alignment horizontal="center" vertical="center"/>
    </xf>
    <xf numFmtId="180" fontId="46" fillId="0" borderId="12" xfId="0" applyNumberFormat="1" applyFont="1" applyBorder="1" applyAlignment="1">
      <alignment horizontal="center" vertical="center"/>
    </xf>
    <xf numFmtId="3" fontId="10" fillId="0" borderId="0" xfId="0" applyNumberFormat="1" applyFont="1" applyFill="1" applyBorder="1" applyAlignment="1" applyProtection="1">
      <alignment vertical="center"/>
    </xf>
    <xf numFmtId="180" fontId="46" fillId="0" borderId="13" xfId="0" applyNumberFormat="1" applyFont="1" applyFill="1" applyBorder="1" applyAlignment="1">
      <alignment horizontal="center" vertical="center"/>
    </xf>
    <xf numFmtId="0" fontId="80" fillId="0" borderId="0" xfId="0" quotePrefix="1" applyFont="1" applyAlignment="1" applyProtection="1">
      <alignment horizontal="left"/>
    </xf>
    <xf numFmtId="0" fontId="10" fillId="0" borderId="13" xfId="0" applyFont="1" applyBorder="1" applyAlignment="1">
      <alignment horizontal="center" vertical="center"/>
    </xf>
    <xf numFmtId="199" fontId="50" fillId="0" borderId="0" xfId="0" applyNumberFormat="1" applyFont="1" applyFill="1" applyBorder="1" applyAlignment="1">
      <alignment horizontal="right" vertical="center"/>
    </xf>
    <xf numFmtId="0" fontId="11" fillId="0" borderId="0" xfId="0" applyNumberFormat="1" applyFont="1" applyBorder="1" applyAlignment="1" applyProtection="1">
      <alignment horizontal="center" vertical="center"/>
    </xf>
    <xf numFmtId="0" fontId="23" fillId="0" borderId="31" xfId="0" applyFont="1" applyBorder="1" applyAlignment="1" applyProtection="1">
      <alignment horizontal="distributed" vertical="center" indent="6"/>
    </xf>
    <xf numFmtId="0" fontId="23" fillId="0" borderId="72" xfId="0" applyFont="1" applyBorder="1" applyAlignment="1" applyProtection="1">
      <alignment horizontal="distributed" vertical="center" indent="6"/>
    </xf>
    <xf numFmtId="0" fontId="23" fillId="0" borderId="27" xfId="0" applyFont="1" applyBorder="1" applyAlignment="1" applyProtection="1">
      <alignment horizontal="distributed" vertical="center" indent="6"/>
    </xf>
    <xf numFmtId="199" fontId="2" fillId="6" borderId="77" xfId="0" applyNumberFormat="1" applyFont="1" applyFill="1" applyBorder="1" applyAlignment="1" applyProtection="1">
      <alignment horizontal="center" vertical="center"/>
      <protection locked="0"/>
    </xf>
    <xf numFmtId="199" fontId="2" fillId="6" borderId="89" xfId="0" applyNumberFormat="1" applyFont="1" applyFill="1" applyBorder="1" applyAlignment="1" applyProtection="1">
      <alignment horizontal="center" vertical="center"/>
      <protection locked="0"/>
    </xf>
    <xf numFmtId="199" fontId="2" fillId="6" borderId="90" xfId="0" applyNumberFormat="1" applyFont="1" applyFill="1" applyBorder="1" applyAlignment="1" applyProtection="1">
      <alignment horizontal="center" vertical="center"/>
      <protection locked="0"/>
    </xf>
    <xf numFmtId="0" fontId="2" fillId="0" borderId="31" xfId="0" applyFont="1" applyBorder="1" applyAlignment="1" applyProtection="1">
      <alignment horizontal="center" vertical="center"/>
    </xf>
    <xf numFmtId="0" fontId="2" fillId="0" borderId="72" xfId="0" applyFont="1" applyBorder="1" applyAlignment="1" applyProtection="1">
      <alignment horizontal="center" vertical="center"/>
    </xf>
    <xf numFmtId="0" fontId="2" fillId="0" borderId="27" xfId="0" applyFont="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72" xfId="0" applyFont="1" applyFill="1" applyBorder="1" applyAlignment="1" applyProtection="1">
      <alignment horizontal="center" vertical="center"/>
    </xf>
    <xf numFmtId="0" fontId="10" fillId="4" borderId="72" xfId="0" applyFont="1" applyFill="1" applyBorder="1" applyAlignment="1" applyProtection="1">
      <alignment horizontal="left" vertical="center"/>
      <protection locked="0"/>
    </xf>
    <xf numFmtId="0" fontId="10" fillId="4" borderId="27" xfId="0" applyFont="1" applyFill="1" applyBorder="1" applyAlignment="1" applyProtection="1">
      <alignment horizontal="left" vertical="center"/>
      <protection locked="0"/>
    </xf>
    <xf numFmtId="3" fontId="0" fillId="6" borderId="77" xfId="0" applyNumberFormat="1" applyFont="1" applyFill="1" applyBorder="1" applyAlignment="1" applyProtection="1">
      <alignment vertical="center"/>
      <protection locked="0"/>
    </xf>
    <xf numFmtId="3" fontId="0" fillId="6" borderId="89" xfId="0" applyNumberFormat="1" applyFont="1" applyFill="1" applyBorder="1" applyAlignment="1" applyProtection="1">
      <alignment vertical="center"/>
      <protection locked="0"/>
    </xf>
    <xf numFmtId="3" fontId="0" fillId="6" borderId="90" xfId="0" applyNumberFormat="1" applyFont="1" applyFill="1" applyBorder="1" applyAlignment="1" applyProtection="1">
      <alignment vertical="center"/>
      <protection locked="0"/>
    </xf>
    <xf numFmtId="3" fontId="68" fillId="6" borderId="77" xfId="0" applyNumberFormat="1" applyFont="1" applyFill="1" applyBorder="1" applyAlignment="1" applyProtection="1">
      <alignment vertical="center"/>
      <protection locked="0"/>
    </xf>
    <xf numFmtId="3" fontId="68" fillId="6" borderId="89" xfId="0" applyNumberFormat="1" applyFont="1" applyFill="1" applyBorder="1" applyAlignment="1" applyProtection="1">
      <alignment vertical="center"/>
      <protection locked="0"/>
    </xf>
    <xf numFmtId="3" fontId="68" fillId="6" borderId="90" xfId="0" applyNumberFormat="1" applyFont="1" applyFill="1" applyBorder="1" applyAlignment="1" applyProtection="1">
      <alignment vertical="center"/>
      <protection locked="0"/>
    </xf>
    <xf numFmtId="0" fontId="10" fillId="4" borderId="91" xfId="0" quotePrefix="1" applyFont="1" applyFill="1" applyBorder="1" applyAlignment="1" applyProtection="1">
      <alignment horizontal="center" vertical="center"/>
      <protection locked="0"/>
    </xf>
    <xf numFmtId="0" fontId="10" fillId="4" borderId="92" xfId="0" applyFont="1" applyFill="1" applyBorder="1" applyAlignment="1" applyProtection="1">
      <alignment horizontal="center" vertical="center"/>
      <protection locked="0"/>
    </xf>
    <xf numFmtId="0" fontId="10" fillId="4" borderId="93" xfId="0" applyFont="1" applyFill="1" applyBorder="1" applyAlignment="1" applyProtection="1">
      <alignment horizontal="center" vertical="center"/>
      <protection locked="0"/>
    </xf>
    <xf numFmtId="0" fontId="10" fillId="4" borderId="91" xfId="0" applyFont="1" applyFill="1" applyBorder="1" applyAlignment="1" applyProtection="1">
      <alignment horizontal="center" vertical="center" shrinkToFit="1"/>
      <protection locked="0"/>
    </xf>
    <xf numFmtId="0" fontId="10" fillId="4" borderId="92" xfId="0" applyFont="1" applyFill="1" applyBorder="1" applyAlignment="1" applyProtection="1">
      <alignment horizontal="center" vertical="center" shrinkToFit="1"/>
      <protection locked="0"/>
    </xf>
    <xf numFmtId="0" fontId="10" fillId="4" borderId="93" xfId="0" applyFont="1" applyFill="1" applyBorder="1" applyAlignment="1" applyProtection="1">
      <alignment horizontal="center" vertical="center" shrinkToFit="1"/>
      <protection locked="0"/>
    </xf>
    <xf numFmtId="0" fontId="10" fillId="0" borderId="0" xfId="0" applyFont="1" applyBorder="1" applyAlignment="1" applyProtection="1">
      <alignment horizontal="center" vertical="top"/>
    </xf>
    <xf numFmtId="0" fontId="4" fillId="0" borderId="34" xfId="0" applyFont="1" applyBorder="1" applyAlignment="1" applyProtection="1">
      <alignment horizontal="center" vertical="center"/>
    </xf>
    <xf numFmtId="0" fontId="2" fillId="0" borderId="0" xfId="0" applyFont="1" applyAlignment="1" applyProtection="1">
      <alignment horizontal="center" vertical="center"/>
    </xf>
    <xf numFmtId="0" fontId="10" fillId="4" borderId="33" xfId="0" applyFont="1" applyFill="1" applyBorder="1" applyAlignment="1" applyProtection="1">
      <alignment horizontal="left" vertical="center" indent="1"/>
      <protection locked="0"/>
    </xf>
    <xf numFmtId="0" fontId="10" fillId="4" borderId="34" xfId="0" applyFont="1" applyFill="1" applyBorder="1" applyAlignment="1" applyProtection="1">
      <alignment horizontal="left" vertical="center" indent="1"/>
      <protection locked="0"/>
    </xf>
    <xf numFmtId="0" fontId="10" fillId="4" borderId="35" xfId="0" applyFont="1" applyFill="1" applyBorder="1" applyAlignment="1" applyProtection="1">
      <alignment horizontal="left" vertical="center" indent="1"/>
      <protection locked="0"/>
    </xf>
    <xf numFmtId="0" fontId="10" fillId="4" borderId="33" xfId="0" applyFont="1" applyFill="1" applyBorder="1" applyAlignment="1" applyProtection="1">
      <alignment horizontal="center" vertical="center" shrinkToFit="1"/>
      <protection locked="0"/>
    </xf>
    <xf numFmtId="0" fontId="10" fillId="4" borderId="34" xfId="0" applyFont="1" applyFill="1" applyBorder="1" applyAlignment="1" applyProtection="1">
      <alignment horizontal="center" vertical="center" shrinkToFit="1"/>
      <protection locked="0"/>
    </xf>
    <xf numFmtId="0" fontId="10" fillId="4" borderId="35" xfId="0" applyFont="1" applyFill="1" applyBorder="1" applyAlignment="1" applyProtection="1">
      <alignment horizontal="center" vertical="center" shrinkToFit="1"/>
      <protection locked="0"/>
    </xf>
    <xf numFmtId="4" fontId="2" fillId="6" borderId="77" xfId="0" applyNumberFormat="1" applyFont="1" applyFill="1" applyBorder="1" applyAlignment="1" applyProtection="1">
      <alignment vertical="center"/>
      <protection locked="0"/>
    </xf>
    <xf numFmtId="4" fontId="2" fillId="6" borderId="89" xfId="0" applyNumberFormat="1" applyFont="1" applyFill="1" applyBorder="1" applyAlignment="1" applyProtection="1">
      <alignment vertical="center"/>
      <protection locked="0"/>
    </xf>
    <xf numFmtId="4" fontId="2" fillId="6" borderId="90" xfId="0" applyNumberFormat="1" applyFont="1" applyFill="1" applyBorder="1" applyAlignment="1" applyProtection="1">
      <alignment vertical="center"/>
      <protection locked="0"/>
    </xf>
    <xf numFmtId="3" fontId="2" fillId="6" borderId="77" xfId="0" applyNumberFormat="1" applyFont="1" applyFill="1" applyBorder="1" applyAlignment="1" applyProtection="1">
      <alignment vertical="center"/>
      <protection locked="0"/>
    </xf>
    <xf numFmtId="3" fontId="2" fillId="6" borderId="89" xfId="0" applyNumberFormat="1" applyFont="1" applyFill="1" applyBorder="1" applyAlignment="1" applyProtection="1">
      <alignment vertical="center"/>
      <protection locked="0"/>
    </xf>
    <xf numFmtId="3" fontId="2" fillId="6" borderId="90" xfId="0" applyNumberFormat="1" applyFont="1" applyFill="1" applyBorder="1" applyAlignment="1" applyProtection="1">
      <alignment vertical="center"/>
      <protection locked="0"/>
    </xf>
    <xf numFmtId="0" fontId="0" fillId="6" borderId="77" xfId="0" applyNumberFormat="1" applyFont="1" applyFill="1" applyBorder="1" applyAlignment="1" applyProtection="1">
      <alignment vertical="center"/>
      <protection locked="0"/>
    </xf>
    <xf numFmtId="0" fontId="0" fillId="0" borderId="89" xfId="0" applyNumberFormat="1" applyBorder="1" applyAlignment="1" applyProtection="1">
      <alignment vertical="center"/>
      <protection locked="0"/>
    </xf>
    <xf numFmtId="0" fontId="2" fillId="6" borderId="77" xfId="0" applyNumberFormat="1" applyFont="1" applyFill="1" applyBorder="1" applyAlignment="1" applyProtection="1">
      <alignment vertical="center"/>
      <protection locked="0"/>
    </xf>
    <xf numFmtId="0" fontId="2" fillId="6" borderId="89" xfId="0" applyNumberFormat="1" applyFont="1" applyFill="1" applyBorder="1" applyAlignment="1" applyProtection="1">
      <alignment vertical="center"/>
      <protection locked="0"/>
    </xf>
    <xf numFmtId="0" fontId="68" fillId="6" borderId="77" xfId="0" applyNumberFormat="1" applyFont="1" applyFill="1" applyBorder="1" applyAlignment="1" applyProtection="1">
      <alignment vertical="center"/>
      <protection locked="0"/>
    </xf>
    <xf numFmtId="0" fontId="68" fillId="6" borderId="89" xfId="0" applyNumberFormat="1" applyFont="1" applyFill="1" applyBorder="1" applyAlignment="1" applyProtection="1">
      <alignment vertical="center"/>
      <protection locked="0"/>
    </xf>
    <xf numFmtId="0" fontId="0" fillId="0" borderId="0" xfId="0" applyFont="1" applyAlignment="1" applyProtection="1">
      <alignment horizontal="left" vertical="center"/>
    </xf>
    <xf numFmtId="0" fontId="0" fillId="0" borderId="97" xfId="0" applyFont="1" applyBorder="1" applyAlignment="1" applyProtection="1">
      <alignment horizontal="left" vertical="center"/>
    </xf>
    <xf numFmtId="0" fontId="2" fillId="0" borderId="94" xfId="0" applyFont="1" applyFill="1" applyBorder="1" applyAlignment="1" applyProtection="1">
      <alignment horizontal="left" vertical="center" indent="1"/>
    </xf>
    <xf numFmtId="0" fontId="2" fillId="0" borderId="95" xfId="0" applyFont="1" applyFill="1" applyBorder="1" applyAlignment="1" applyProtection="1">
      <alignment horizontal="left" vertical="center" indent="1"/>
    </xf>
    <xf numFmtId="0" fontId="2" fillId="0" borderId="96" xfId="0" applyFont="1" applyFill="1" applyBorder="1" applyAlignment="1" applyProtection="1">
      <alignment horizontal="left" vertical="center" indent="1"/>
    </xf>
    <xf numFmtId="190" fontId="5" fillId="13" borderId="31" xfId="0" applyNumberFormat="1" applyFont="1" applyFill="1" applyBorder="1" applyAlignment="1" applyProtection="1">
      <alignment horizontal="right" vertical="center"/>
    </xf>
    <xf numFmtId="190" fontId="5" fillId="13" borderId="72" xfId="0" applyNumberFormat="1" applyFont="1" applyFill="1" applyBorder="1" applyAlignment="1" applyProtection="1">
      <alignment horizontal="right" vertical="center"/>
    </xf>
    <xf numFmtId="0" fontId="5" fillId="13" borderId="72" xfId="0" applyFont="1" applyFill="1" applyBorder="1" applyAlignment="1" applyProtection="1">
      <alignment horizontal="left" vertical="center"/>
    </xf>
    <xf numFmtId="0" fontId="5" fillId="13" borderId="27"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97" xfId="0" applyFont="1" applyFill="1" applyBorder="1" applyAlignment="1" applyProtection="1">
      <alignment horizontal="center" vertical="center"/>
    </xf>
    <xf numFmtId="0" fontId="24" fillId="0" borderId="31" xfId="0" applyFont="1" applyBorder="1" applyAlignment="1" applyProtection="1">
      <alignment horizontal="left" vertical="center" indent="1"/>
    </xf>
    <xf numFmtId="0" fontId="24" fillId="0" borderId="72" xfId="0" applyFont="1" applyBorder="1" applyAlignment="1" applyProtection="1">
      <alignment horizontal="left" vertical="center" indent="1"/>
    </xf>
    <xf numFmtId="0" fontId="24" fillId="0" borderId="27" xfId="0" applyFont="1" applyBorder="1" applyAlignment="1" applyProtection="1">
      <alignment horizontal="left" vertical="center" indent="1"/>
    </xf>
    <xf numFmtId="0" fontId="5" fillId="13" borderId="31" xfId="0" applyFont="1" applyFill="1" applyBorder="1" applyAlignment="1" applyProtection="1">
      <alignment horizontal="distributed" vertical="center" indent="1"/>
    </xf>
    <xf numFmtId="0" fontId="5" fillId="13" borderId="72" xfId="0" applyFont="1" applyFill="1" applyBorder="1" applyAlignment="1" applyProtection="1">
      <alignment horizontal="distributed" vertical="center" indent="1"/>
    </xf>
    <xf numFmtId="0" fontId="5" fillId="13" borderId="27" xfId="0" applyFont="1" applyFill="1" applyBorder="1" applyAlignment="1" applyProtection="1">
      <alignment horizontal="distributed" vertical="center" indent="1"/>
    </xf>
    <xf numFmtId="0" fontId="5" fillId="9" borderId="1" xfId="0" applyFont="1" applyFill="1" applyBorder="1" applyAlignment="1" applyProtection="1">
      <alignment horizontal="distributed" vertical="center" indent="4"/>
    </xf>
    <xf numFmtId="0" fontId="5" fillId="9" borderId="28" xfId="0" applyFont="1" applyFill="1" applyBorder="1" applyAlignment="1" applyProtection="1">
      <alignment horizontal="distributed" vertical="center" indent="4"/>
    </xf>
    <xf numFmtId="0" fontId="5" fillId="9" borderId="2" xfId="0" applyFont="1" applyFill="1" applyBorder="1" applyAlignment="1" applyProtection="1">
      <alignment horizontal="distributed" vertical="center" indent="4"/>
    </xf>
    <xf numFmtId="0" fontId="41" fillId="2" borderId="98" xfId="0" applyFont="1" applyFill="1" applyBorder="1" applyAlignment="1" applyProtection="1">
      <alignment horizontal="center" vertical="center"/>
    </xf>
    <xf numFmtId="0" fontId="41" fillId="2" borderId="99" xfId="0" applyFont="1" applyFill="1" applyBorder="1" applyAlignment="1" applyProtection="1">
      <alignment horizontal="center" vertical="center"/>
    </xf>
    <xf numFmtId="0" fontId="41" fillId="2" borderId="100" xfId="0" applyFont="1" applyFill="1" applyBorder="1" applyAlignment="1" applyProtection="1">
      <alignment horizontal="center" vertical="center"/>
    </xf>
    <xf numFmtId="0" fontId="0" fillId="14" borderId="94" xfId="0" applyFont="1" applyFill="1" applyBorder="1" applyAlignment="1" applyProtection="1">
      <alignment horizontal="left" vertical="center" indent="1"/>
    </xf>
    <xf numFmtId="0" fontId="2" fillId="14" borderId="95" xfId="0" applyFont="1" applyFill="1" applyBorder="1" applyAlignment="1" applyProtection="1">
      <alignment horizontal="left" vertical="center" indent="1"/>
    </xf>
    <xf numFmtId="0" fontId="2" fillId="14" borderId="96" xfId="0" applyFont="1" applyFill="1" applyBorder="1" applyAlignment="1" applyProtection="1">
      <alignment horizontal="left" vertical="center" indent="1"/>
    </xf>
    <xf numFmtId="0" fontId="2" fillId="14" borderId="94" xfId="0" applyFont="1" applyFill="1" applyBorder="1" applyAlignment="1" applyProtection="1">
      <alignment horizontal="left" vertical="center" indent="1"/>
    </xf>
    <xf numFmtId="0" fontId="10" fillId="0" borderId="0" xfId="0" applyFont="1" applyAlignment="1" applyProtection="1">
      <alignment horizontal="center" vertical="center"/>
    </xf>
    <xf numFmtId="3" fontId="10" fillId="6" borderId="77" xfId="0" applyNumberFormat="1" applyFont="1" applyFill="1" applyBorder="1" applyAlignment="1" applyProtection="1">
      <alignment vertical="center"/>
      <protection locked="0"/>
    </xf>
    <xf numFmtId="3" fontId="10" fillId="6" borderId="89" xfId="0" applyNumberFormat="1" applyFont="1" applyFill="1" applyBorder="1" applyAlignment="1" applyProtection="1">
      <alignment vertical="center"/>
      <protection locked="0"/>
    </xf>
    <xf numFmtId="3" fontId="10" fillId="6" borderId="90" xfId="0" applyNumberFormat="1" applyFont="1" applyFill="1" applyBorder="1" applyAlignment="1" applyProtection="1">
      <alignment vertical="center"/>
      <protection locked="0"/>
    </xf>
    <xf numFmtId="0" fontId="2" fillId="7" borderId="33" xfId="0" applyFont="1" applyFill="1" applyBorder="1" applyAlignment="1" applyProtection="1">
      <alignment horizontal="center" vertical="center"/>
    </xf>
    <xf numFmtId="0" fontId="2" fillId="7" borderId="34" xfId="0" applyFont="1" applyFill="1" applyBorder="1" applyAlignment="1" applyProtection="1">
      <alignment horizontal="center" vertical="center"/>
    </xf>
    <xf numFmtId="0" fontId="2" fillId="7" borderId="35" xfId="0" applyFont="1" applyFill="1" applyBorder="1" applyAlignment="1" applyProtection="1">
      <alignment horizontal="center" vertical="center"/>
    </xf>
    <xf numFmtId="0" fontId="2" fillId="7" borderId="101"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47" xfId="0" applyFont="1" applyFill="1" applyBorder="1" applyAlignment="1" applyProtection="1">
      <alignment horizontal="center" vertical="center"/>
    </xf>
    <xf numFmtId="0" fontId="41" fillId="2" borderId="62" xfId="0" applyFont="1" applyFill="1" applyBorder="1" applyAlignment="1" applyProtection="1">
      <alignment horizontal="center" vertical="center"/>
    </xf>
    <xf numFmtId="0" fontId="0" fillId="14" borderId="102" xfId="0" applyFont="1" applyFill="1" applyBorder="1" applyAlignment="1" applyProtection="1">
      <alignment horizontal="left" vertical="center" indent="1"/>
    </xf>
    <xf numFmtId="0" fontId="2" fillId="14" borderId="103" xfId="0" applyFont="1" applyFill="1" applyBorder="1" applyAlignment="1" applyProtection="1">
      <alignment horizontal="left" vertical="center" indent="1"/>
    </xf>
    <xf numFmtId="0" fontId="2" fillId="14" borderId="104" xfId="0" applyFont="1" applyFill="1" applyBorder="1" applyAlignment="1" applyProtection="1">
      <alignment horizontal="left" vertical="center" indent="1"/>
    </xf>
    <xf numFmtId="0" fontId="2" fillId="2" borderId="105" xfId="0" applyFont="1" applyFill="1" applyBorder="1" applyAlignment="1" applyProtection="1">
      <alignment horizontal="left" vertical="center" indent="1"/>
    </xf>
    <xf numFmtId="0" fontId="2" fillId="2" borderId="106" xfId="0" applyFont="1" applyFill="1" applyBorder="1" applyAlignment="1" applyProtection="1">
      <alignment horizontal="left" vertical="center" indent="1"/>
    </xf>
    <xf numFmtId="0" fontId="2" fillId="2" borderId="107" xfId="0" applyFont="1" applyFill="1" applyBorder="1" applyAlignment="1" applyProtection="1">
      <alignment horizontal="left" vertical="center" indent="1"/>
    </xf>
    <xf numFmtId="0" fontId="5" fillId="13" borderId="31" xfId="0" applyFont="1" applyFill="1" applyBorder="1" applyAlignment="1" applyProtection="1">
      <alignment horizontal="distributed" vertical="center" indent="5"/>
    </xf>
    <xf numFmtId="0" fontId="5" fillId="13" borderId="72" xfId="0" applyFont="1" applyFill="1" applyBorder="1" applyAlignment="1" applyProtection="1">
      <alignment horizontal="distributed" vertical="center" indent="5"/>
    </xf>
    <xf numFmtId="0" fontId="5" fillId="13" borderId="27" xfId="0" applyFont="1" applyFill="1" applyBorder="1" applyAlignment="1" applyProtection="1">
      <alignment horizontal="distributed" vertical="center" indent="5"/>
    </xf>
    <xf numFmtId="0" fontId="0" fillId="0" borderId="94" xfId="0" applyFont="1" applyFill="1" applyBorder="1" applyAlignment="1" applyProtection="1">
      <alignment horizontal="left" vertical="center" indent="1"/>
    </xf>
    <xf numFmtId="0" fontId="2" fillId="2" borderId="94" xfId="0" applyFont="1" applyFill="1" applyBorder="1" applyAlignment="1" applyProtection="1">
      <alignment horizontal="left" vertical="center" indent="1"/>
    </xf>
    <xf numFmtId="0" fontId="2" fillId="2" borderId="95" xfId="0" applyFont="1" applyFill="1" applyBorder="1" applyAlignment="1" applyProtection="1">
      <alignment horizontal="left" vertical="center" indent="1"/>
    </xf>
    <xf numFmtId="0" fontId="2" fillId="2" borderId="96" xfId="0" applyFont="1" applyFill="1" applyBorder="1" applyAlignment="1" applyProtection="1">
      <alignment horizontal="left" vertical="center" indent="1"/>
    </xf>
    <xf numFmtId="176" fontId="16" fillId="0" borderId="68" xfId="0" applyNumberFormat="1" applyFont="1" applyFill="1" applyBorder="1" applyAlignment="1" applyProtection="1">
      <alignment horizontal="center" vertical="center"/>
    </xf>
    <xf numFmtId="0" fontId="24" fillId="6" borderId="36" xfId="0" applyFont="1" applyFill="1" applyBorder="1" applyAlignment="1" applyProtection="1">
      <alignment vertical="center"/>
    </xf>
    <xf numFmtId="0" fontId="27" fillId="6" borderId="37" xfId="0" applyFont="1" applyFill="1" applyBorder="1" applyAlignment="1" applyProtection="1">
      <alignment vertical="center"/>
    </xf>
    <xf numFmtId="0" fontId="24" fillId="6" borderId="101" xfId="0" applyFont="1" applyFill="1" applyBorder="1" applyAlignment="1" applyProtection="1">
      <alignment shrinkToFit="1"/>
    </xf>
    <xf numFmtId="0" fontId="43" fillId="6" borderId="47" xfId="0" applyFont="1" applyFill="1" applyBorder="1" applyAlignment="1" applyProtection="1">
      <alignment shrinkToFit="1"/>
    </xf>
    <xf numFmtId="0" fontId="24" fillId="6" borderId="33" xfId="0" applyFont="1" applyFill="1" applyBorder="1" applyAlignment="1" applyProtection="1"/>
    <xf numFmtId="0" fontId="24" fillId="6" borderId="35" xfId="0" applyFont="1" applyFill="1" applyBorder="1" applyAlignment="1" applyProtection="1"/>
    <xf numFmtId="0" fontId="24" fillId="6" borderId="36" xfId="0" applyFont="1" applyFill="1" applyBorder="1" applyAlignment="1" applyProtection="1">
      <alignment horizontal="left" vertical="center"/>
    </xf>
    <xf numFmtId="0" fontId="27" fillId="6" borderId="37" xfId="0" applyFont="1" applyFill="1" applyBorder="1" applyAlignment="1" applyProtection="1">
      <alignment horizontal="left" vertical="center"/>
    </xf>
    <xf numFmtId="0" fontId="24" fillId="6" borderId="36" xfId="0" applyFont="1" applyFill="1" applyBorder="1" applyAlignment="1" applyProtection="1"/>
    <xf numFmtId="0" fontId="24" fillId="6" borderId="37" xfId="0" applyFont="1" applyFill="1" applyBorder="1" applyAlignment="1" applyProtection="1"/>
    <xf numFmtId="0" fontId="32" fillId="6" borderId="37" xfId="0" applyFont="1" applyFill="1" applyBorder="1" applyAlignment="1" applyProtection="1"/>
    <xf numFmtId="0" fontId="27" fillId="0" borderId="1" xfId="0" applyFont="1" applyBorder="1" applyAlignment="1" applyProtection="1">
      <alignment horizontal="distributed" vertical="center" indent="1"/>
    </xf>
    <xf numFmtId="0" fontId="27" fillId="0" borderId="2" xfId="0" applyFont="1" applyBorder="1" applyAlignment="1" applyProtection="1">
      <alignment horizontal="distributed" vertical="center" indent="1"/>
    </xf>
    <xf numFmtId="0" fontId="27" fillId="0" borderId="53" xfId="0" applyFont="1" applyBorder="1" applyAlignment="1" applyProtection="1">
      <alignment horizontal="distributed" vertical="center" indent="1"/>
    </xf>
    <xf numFmtId="0" fontId="27" fillId="0" borderId="110" xfId="0" applyFont="1" applyBorder="1" applyAlignment="1" applyProtection="1">
      <alignment horizontal="distributed" vertical="center" indent="1"/>
    </xf>
    <xf numFmtId="0" fontId="27" fillId="0" borderId="86" xfId="0" applyFont="1" applyBorder="1" applyAlignment="1" applyProtection="1">
      <alignment horizontal="distributed" vertical="center" indent="1"/>
    </xf>
    <xf numFmtId="0" fontId="27" fillId="0" borderId="109" xfId="0" applyFont="1" applyBorder="1" applyAlignment="1" applyProtection="1">
      <alignment horizontal="distributed" vertical="center" indent="1"/>
    </xf>
    <xf numFmtId="0" fontId="24" fillId="6" borderId="101" xfId="0" applyFont="1" applyFill="1" applyBorder="1" applyAlignment="1" applyProtection="1"/>
    <xf numFmtId="0" fontId="24" fillId="6" borderId="47" xfId="0" applyFont="1" applyFill="1" applyBorder="1" applyAlignment="1" applyProtection="1"/>
    <xf numFmtId="0" fontId="27" fillId="0" borderId="108" xfId="0" applyFont="1" applyBorder="1" applyAlignment="1" applyProtection="1">
      <alignment horizontal="center" vertical="center"/>
    </xf>
    <xf numFmtId="0" fontId="27" fillId="0" borderId="83"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11" xfId="0" applyFont="1" applyBorder="1" applyAlignment="1" applyProtection="1">
      <alignment horizontal="center" vertical="center"/>
    </xf>
    <xf numFmtId="0" fontId="27" fillId="0" borderId="24" xfId="0" applyFont="1" applyBorder="1" applyAlignment="1" applyProtection="1">
      <alignment horizontal="center" vertical="center"/>
    </xf>
    <xf numFmtId="0" fontId="42" fillId="6" borderId="33" xfId="0" applyFont="1" applyFill="1" applyBorder="1" applyAlignment="1" applyProtection="1"/>
    <xf numFmtId="0" fontId="42" fillId="6" borderId="35" xfId="0" applyFont="1" applyFill="1" applyBorder="1" applyAlignment="1" applyProtection="1"/>
    <xf numFmtId="0" fontId="8" fillId="0" borderId="0" xfId="0" applyFont="1" applyFill="1" applyBorder="1" applyAlignment="1" applyProtection="1">
      <alignment horizontal="center" vertical="center"/>
    </xf>
    <xf numFmtId="0" fontId="19" fillId="3" borderId="111" xfId="0" applyFont="1" applyFill="1" applyBorder="1" applyAlignment="1" applyProtection="1">
      <alignment horizontal="center" vertical="center"/>
    </xf>
    <xf numFmtId="0" fontId="24" fillId="10" borderId="116" xfId="0" applyFont="1" applyFill="1" applyBorder="1" applyAlignment="1" applyProtection="1">
      <alignment horizontal="left" vertical="center" indent="1"/>
    </xf>
    <xf numFmtId="0" fontId="0" fillId="10" borderId="117" xfId="0" applyFill="1" applyBorder="1" applyAlignment="1" applyProtection="1">
      <alignment horizontal="left" vertical="center" indent="1"/>
    </xf>
    <xf numFmtId="0" fontId="24" fillId="5" borderId="33" xfId="0" applyFont="1" applyFill="1" applyBorder="1" applyAlignment="1" applyProtection="1"/>
    <xf numFmtId="0" fontId="24" fillId="5" borderId="35" xfId="0" applyFont="1" applyFill="1" applyBorder="1" applyAlignment="1" applyProtection="1"/>
    <xf numFmtId="0" fontId="24" fillId="5" borderId="36" xfId="0" applyFont="1" applyFill="1" applyBorder="1" applyAlignment="1" applyProtection="1">
      <alignment horizontal="left" vertical="center"/>
    </xf>
    <xf numFmtId="0" fontId="27" fillId="0" borderId="37" xfId="0" applyFont="1" applyBorder="1" applyAlignment="1" applyProtection="1">
      <alignment horizontal="left" vertical="center"/>
    </xf>
    <xf numFmtId="0" fontId="24" fillId="5" borderId="101" xfId="0" applyFont="1" applyFill="1" applyBorder="1" applyAlignment="1" applyProtection="1">
      <alignment horizontal="left" vertical="center"/>
    </xf>
    <xf numFmtId="0" fontId="0" fillId="0" borderId="47" xfId="0" applyBorder="1" applyAlignment="1" applyProtection="1">
      <alignment horizontal="left" vertical="center"/>
    </xf>
    <xf numFmtId="0" fontId="41" fillId="10" borderId="114" xfId="0" applyFont="1" applyFill="1" applyBorder="1" applyAlignment="1" applyProtection="1">
      <alignment horizontal="center" vertical="center"/>
    </xf>
    <xf numFmtId="0" fontId="41" fillId="10" borderId="115" xfId="0" applyFont="1" applyFill="1" applyBorder="1" applyAlignment="1" applyProtection="1">
      <alignment horizontal="center" vertical="center"/>
    </xf>
    <xf numFmtId="0" fontId="41" fillId="10" borderId="87" xfId="0" applyFont="1" applyFill="1" applyBorder="1" applyAlignment="1" applyProtection="1">
      <alignment horizontal="center" vertical="center"/>
    </xf>
    <xf numFmtId="0" fontId="41" fillId="10" borderId="88" xfId="0" applyFont="1" applyFill="1" applyBorder="1" applyAlignment="1" applyProtection="1">
      <alignment horizontal="center" vertical="center"/>
    </xf>
    <xf numFmtId="0" fontId="41" fillId="10" borderId="87" xfId="0" applyFont="1" applyFill="1" applyBorder="1" applyAlignment="1" applyProtection="1">
      <alignment horizontal="left" vertical="center" indent="1"/>
    </xf>
    <xf numFmtId="0" fontId="41" fillId="10" borderId="88" xfId="0" applyFont="1" applyFill="1" applyBorder="1" applyAlignment="1" applyProtection="1">
      <alignment horizontal="left" vertical="center" indent="1"/>
    </xf>
    <xf numFmtId="0" fontId="0" fillId="5" borderId="37" xfId="0" applyFill="1" applyBorder="1" applyAlignment="1" applyProtection="1">
      <alignment horizontal="left" vertical="center"/>
    </xf>
    <xf numFmtId="199" fontId="9" fillId="0" borderId="0" xfId="0" applyNumberFormat="1" applyFont="1" applyAlignment="1" applyProtection="1">
      <alignment horizontal="right" vertical="center"/>
    </xf>
    <xf numFmtId="0" fontId="27" fillId="0" borderId="112" xfId="0" applyFont="1" applyBorder="1" applyAlignment="1" applyProtection="1">
      <alignment horizontal="center" vertical="center"/>
    </xf>
    <xf numFmtId="0" fontId="27" fillId="0" borderId="14" xfId="0" applyFont="1" applyBorder="1" applyAlignment="1" applyProtection="1">
      <alignment horizontal="center" vertical="center"/>
    </xf>
    <xf numFmtId="0" fontId="27" fillId="0" borderId="113" xfId="0" applyFont="1" applyBorder="1" applyAlignment="1" applyProtection="1">
      <alignment horizontal="center" vertic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7" xfId="0" applyBorder="1" applyAlignment="1" applyProtection="1">
      <alignment horizontal="left" vertical="center"/>
    </xf>
    <xf numFmtId="0" fontId="42" fillId="6" borderId="37" xfId="0" applyFont="1" applyFill="1" applyBorder="1" applyAlignment="1" applyProtection="1">
      <alignment vertical="center"/>
    </xf>
    <xf numFmtId="0" fontId="42" fillId="6" borderId="36" xfId="0" applyFont="1" applyFill="1" applyBorder="1" applyAlignment="1" applyProtection="1">
      <alignment vertical="center"/>
    </xf>
    <xf numFmtId="0" fontId="42" fillId="6" borderId="37" xfId="0" applyFont="1" applyFill="1" applyBorder="1" applyAlignment="1" applyProtection="1"/>
    <xf numFmtId="0" fontId="42" fillId="6" borderId="36" xfId="0" applyFont="1" applyFill="1" applyBorder="1" applyAlignment="1" applyProtection="1">
      <alignment horizontal="left" vertical="center"/>
    </xf>
    <xf numFmtId="0" fontId="42" fillId="6" borderId="37" xfId="0" applyFont="1" applyFill="1" applyBorder="1" applyAlignment="1" applyProtection="1">
      <alignment horizontal="left" vertical="center"/>
    </xf>
    <xf numFmtId="0" fontId="47" fillId="0" borderId="0" xfId="0" applyFont="1" applyFill="1" applyBorder="1" applyAlignment="1">
      <alignment horizontal="distributed" vertical="center" indent="6"/>
    </xf>
    <xf numFmtId="0" fontId="46" fillId="0" borderId="39" xfId="0" applyFont="1" applyFill="1" applyBorder="1" applyAlignment="1">
      <alignment horizontal="left" vertical="center" indent="1"/>
    </xf>
    <xf numFmtId="0" fontId="50" fillId="0" borderId="39" xfId="0" applyFont="1" applyFill="1" applyBorder="1" applyAlignment="1">
      <alignment horizontal="left" vertical="center" indent="1"/>
    </xf>
    <xf numFmtId="0" fontId="50" fillId="0" borderId="39" xfId="0" applyFont="1" applyFill="1" applyBorder="1" applyAlignment="1">
      <alignment horizontal="left" vertical="center" indent="1" shrinkToFit="1"/>
    </xf>
    <xf numFmtId="0" fontId="45" fillId="0" borderId="39" xfId="0" applyFont="1" applyFill="1" applyBorder="1" applyAlignment="1">
      <alignment horizontal="left" indent="1" shrinkToFit="1"/>
    </xf>
    <xf numFmtId="0" fontId="47" fillId="0" borderId="32" xfId="0" applyFont="1" applyFill="1" applyBorder="1" applyAlignment="1">
      <alignment horizontal="distributed" vertical="center" indent="12"/>
    </xf>
    <xf numFmtId="191" fontId="46" fillId="0" borderId="34" xfId="0" applyNumberFormat="1" applyFont="1" applyFill="1" applyBorder="1" applyAlignment="1">
      <alignment horizontal="left"/>
    </xf>
    <xf numFmtId="0" fontId="46" fillId="0" borderId="38" xfId="0" applyFont="1" applyFill="1" applyBorder="1" applyAlignment="1">
      <alignment horizontal="left" vertical="center" shrinkToFit="1"/>
    </xf>
    <xf numFmtId="0" fontId="45" fillId="0" borderId="38" xfId="0" applyFont="1" applyFill="1" applyBorder="1" applyAlignment="1">
      <alignment horizontal="left" vertical="center" shrinkToFit="1"/>
    </xf>
    <xf numFmtId="5" fontId="51" fillId="0" borderId="28" xfId="0" applyNumberFormat="1" applyFont="1" applyFill="1" applyBorder="1" applyAlignment="1">
      <alignment horizontal="center" vertical="center"/>
    </xf>
    <xf numFmtId="0" fontId="46" fillId="0" borderId="118" xfId="0" applyFont="1" applyFill="1" applyBorder="1" applyAlignment="1">
      <alignment horizontal="distributed" vertical="center" indent="1"/>
    </xf>
    <xf numFmtId="0" fontId="46" fillId="0" borderId="14" xfId="0" applyFont="1" applyFill="1" applyBorder="1" applyAlignment="1">
      <alignment horizontal="distributed" vertical="center" indent="1"/>
    </xf>
    <xf numFmtId="0" fontId="46" fillId="0" borderId="63" xfId="0" applyFont="1" applyFill="1" applyBorder="1" applyAlignment="1">
      <alignment horizontal="distributed" vertical="center" indent="1"/>
    </xf>
    <xf numFmtId="0" fontId="46" fillId="0" borderId="113" xfId="0" applyFont="1" applyFill="1" applyBorder="1" applyAlignment="1">
      <alignment horizontal="distributed" vertical="center" indent="1"/>
    </xf>
    <xf numFmtId="0" fontId="45" fillId="0" borderId="119" xfId="0" applyFont="1" applyFill="1" applyBorder="1" applyAlignment="1">
      <alignment horizontal="center" vertical="center"/>
    </xf>
    <xf numFmtId="0" fontId="45" fillId="0" borderId="36" xfId="0" applyFont="1" applyFill="1" applyBorder="1" applyAlignment="1">
      <alignment horizontal="center" vertical="center"/>
    </xf>
    <xf numFmtId="0" fontId="45" fillId="0" borderId="40" xfId="0" applyFont="1" applyFill="1" applyBorder="1" applyAlignment="1">
      <alignment horizontal="center" vertical="center"/>
    </xf>
    <xf numFmtId="0" fontId="45" fillId="0" borderId="101" xfId="0" applyFont="1" applyFill="1" applyBorder="1" applyAlignment="1">
      <alignment horizontal="center" vertical="center"/>
    </xf>
    <xf numFmtId="191" fontId="46" fillId="0" borderId="1" xfId="0" applyNumberFormat="1" applyFont="1" applyFill="1" applyBorder="1" applyAlignment="1">
      <alignment horizontal="distributed" vertical="center" indent="1"/>
    </xf>
    <xf numFmtId="191" fontId="46" fillId="0" borderId="28" xfId="0" applyNumberFormat="1" applyFont="1" applyFill="1" applyBorder="1" applyAlignment="1">
      <alignment horizontal="distributed" vertical="center" indent="1"/>
    </xf>
    <xf numFmtId="182" fontId="45" fillId="0" borderId="8" xfId="0" applyNumberFormat="1" applyFont="1" applyFill="1" applyBorder="1" applyAlignment="1">
      <alignment vertical="center"/>
    </xf>
    <xf numFmtId="182" fontId="45" fillId="0" borderId="118" xfId="0" applyNumberFormat="1" applyFont="1" applyFill="1" applyBorder="1" applyAlignment="1">
      <alignment vertical="center"/>
    </xf>
    <xf numFmtId="182" fontId="45" fillId="0" borderId="10" xfId="0" applyNumberFormat="1" applyFont="1" applyFill="1" applyBorder="1" applyAlignment="1">
      <alignment vertical="center"/>
    </xf>
    <xf numFmtId="182" fontId="45" fillId="0" borderId="63" xfId="0" applyNumberFormat="1" applyFont="1" applyFill="1" applyBorder="1" applyAlignment="1">
      <alignment vertical="center"/>
    </xf>
    <xf numFmtId="176" fontId="45" fillId="0" borderId="1" xfId="0" applyNumberFormat="1" applyFont="1" applyFill="1" applyBorder="1" applyAlignment="1" applyProtection="1">
      <alignment vertical="top"/>
      <protection locked="0"/>
    </xf>
    <xf numFmtId="176" fontId="45" fillId="0" borderId="28" xfId="0" applyNumberFormat="1" applyFont="1" applyFill="1" applyBorder="1" applyAlignment="1" applyProtection="1">
      <alignment vertical="top"/>
      <protection locked="0"/>
    </xf>
    <xf numFmtId="176" fontId="45" fillId="0" borderId="2" xfId="0" applyNumberFormat="1" applyFont="1" applyFill="1" applyBorder="1" applyAlignment="1" applyProtection="1">
      <alignment vertical="top"/>
      <protection locked="0"/>
    </xf>
    <xf numFmtId="177" fontId="45" fillId="0" borderId="10" xfId="0" applyNumberFormat="1" applyFont="1" applyFill="1" applyBorder="1" applyAlignment="1" applyProtection="1">
      <alignment vertical="center"/>
      <protection locked="0"/>
    </xf>
    <xf numFmtId="177" fontId="45" fillId="0" borderId="12" xfId="0" applyNumberFormat="1" applyFont="1" applyFill="1" applyBorder="1" applyAlignment="1" applyProtection="1">
      <alignment vertical="center"/>
      <protection locked="0"/>
    </xf>
    <xf numFmtId="177" fontId="45" fillId="0" borderId="63" xfId="0" applyNumberFormat="1" applyFont="1" applyFill="1" applyBorder="1" applyAlignment="1" applyProtection="1">
      <alignment vertical="center"/>
      <protection locked="0"/>
    </xf>
    <xf numFmtId="0" fontId="46" fillId="0" borderId="0" xfId="0" applyFont="1" applyFill="1" applyAlignment="1">
      <alignment horizontal="right" vertical="center"/>
    </xf>
    <xf numFmtId="0" fontId="46" fillId="0" borderId="0" xfId="0" applyFont="1" applyFill="1" applyBorder="1" applyAlignment="1">
      <alignment horizontal="right" vertical="center"/>
    </xf>
    <xf numFmtId="0" fontId="45" fillId="0" borderId="11" xfId="0" applyFont="1" applyFill="1" applyBorder="1" applyAlignment="1">
      <alignment horizontal="distributed" vertical="center" indent="1"/>
    </xf>
    <xf numFmtId="0" fontId="45" fillId="0" borderId="17" xfId="0" applyFont="1" applyFill="1" applyBorder="1" applyAlignment="1">
      <alignment horizontal="distributed" vertical="center" indent="1"/>
    </xf>
    <xf numFmtId="182" fontId="45" fillId="0" borderId="11" xfId="0" applyNumberFormat="1" applyFont="1" applyFill="1" applyBorder="1" applyAlignment="1">
      <alignment horizontal="right" vertical="center"/>
    </xf>
    <xf numFmtId="182" fontId="45" fillId="0" borderId="17" xfId="0" applyNumberFormat="1" applyFont="1" applyFill="1" applyBorder="1" applyAlignment="1">
      <alignment horizontal="right" vertical="center"/>
    </xf>
    <xf numFmtId="177" fontId="45" fillId="0" borderId="1" xfId="0" applyNumberFormat="1" applyFont="1" applyFill="1" applyBorder="1" applyAlignment="1">
      <alignment vertical="center"/>
    </xf>
    <xf numFmtId="177" fontId="45" fillId="0" borderId="28" xfId="0" applyNumberFormat="1" applyFont="1" applyFill="1" applyBorder="1" applyAlignment="1">
      <alignment vertical="center"/>
    </xf>
    <xf numFmtId="177" fontId="45" fillId="0" borderId="2" xfId="0" applyNumberFormat="1" applyFont="1" applyFill="1" applyBorder="1" applyAlignment="1">
      <alignment vertical="center"/>
    </xf>
    <xf numFmtId="177" fontId="45" fillId="0" borderId="1" xfId="0" applyNumberFormat="1" applyFont="1" applyFill="1" applyBorder="1" applyAlignment="1" applyProtection="1">
      <alignment vertical="center"/>
      <protection locked="0"/>
    </xf>
    <xf numFmtId="177" fontId="45" fillId="0" borderId="28" xfId="0" applyNumberFormat="1" applyFont="1" applyFill="1" applyBorder="1" applyAlignment="1" applyProtection="1">
      <alignment vertical="center"/>
      <protection locked="0"/>
    </xf>
    <xf numFmtId="177" fontId="45" fillId="0" borderId="2" xfId="0" applyNumberFormat="1" applyFont="1" applyFill="1" applyBorder="1" applyAlignment="1" applyProtection="1">
      <alignment vertical="center"/>
      <protection locked="0"/>
    </xf>
    <xf numFmtId="180" fontId="45" fillId="0" borderId="11" xfId="0" applyNumberFormat="1" applyFont="1" applyFill="1" applyBorder="1" applyAlignment="1">
      <alignment horizontal="right" vertical="center"/>
    </xf>
    <xf numFmtId="0" fontId="45" fillId="0" borderId="17" xfId="0" applyFont="1" applyFill="1" applyBorder="1" applyAlignment="1">
      <alignment horizontal="right" vertical="center"/>
    </xf>
    <xf numFmtId="177" fontId="45" fillId="0" borderId="1" xfId="0" applyNumberFormat="1" applyFont="1" applyFill="1" applyBorder="1" applyAlignment="1" applyProtection="1">
      <alignment horizontal="left" vertical="center"/>
      <protection locked="0"/>
    </xf>
    <xf numFmtId="177" fontId="45" fillId="0" borderId="28" xfId="0" applyNumberFormat="1" applyFont="1" applyFill="1" applyBorder="1" applyAlignment="1" applyProtection="1">
      <alignment horizontal="left" vertical="center"/>
      <protection locked="0"/>
    </xf>
    <xf numFmtId="177" fontId="45" fillId="0" borderId="2" xfId="0" applyNumberFormat="1" applyFont="1" applyFill="1" applyBorder="1" applyAlignment="1" applyProtection="1">
      <alignment horizontal="left" vertical="center"/>
      <protection locked="0"/>
    </xf>
    <xf numFmtId="0" fontId="46" fillId="0" borderId="28" xfId="0" applyFont="1" applyFill="1" applyBorder="1" applyAlignment="1">
      <alignment horizontal="distributed" vertical="center" indent="3"/>
    </xf>
    <xf numFmtId="0" fontId="46" fillId="0" borderId="2" xfId="0" applyFont="1" applyFill="1" applyBorder="1" applyAlignment="1">
      <alignment horizontal="distributed" vertical="center" indent="3"/>
    </xf>
    <xf numFmtId="181" fontId="45" fillId="0" borderId="12" xfId="0" applyNumberFormat="1" applyFont="1" applyFill="1" applyBorder="1" applyAlignment="1">
      <alignment horizontal="right" vertical="center" indent="1"/>
    </xf>
    <xf numFmtId="0" fontId="45" fillId="0" borderId="63" xfId="0" applyFont="1" applyFill="1" applyBorder="1" applyAlignment="1">
      <alignment horizontal="right" vertical="center" indent="1"/>
    </xf>
    <xf numFmtId="0" fontId="45" fillId="0" borderId="8" xfId="0" applyFont="1" applyFill="1" applyBorder="1" applyAlignment="1" applyProtection="1">
      <alignment vertical="center"/>
      <protection locked="0"/>
    </xf>
    <xf numFmtId="0" fontId="45" fillId="0" borderId="43" xfId="0" applyFont="1" applyFill="1" applyBorder="1" applyAlignment="1" applyProtection="1">
      <alignment vertical="center"/>
      <protection locked="0"/>
    </xf>
    <xf numFmtId="0" fontId="45" fillId="0" borderId="118" xfId="0" applyFont="1" applyFill="1" applyBorder="1" applyAlignment="1" applyProtection="1">
      <alignment vertical="center"/>
      <protection locked="0"/>
    </xf>
    <xf numFmtId="0" fontId="46" fillId="0" borderId="1" xfId="0" applyFont="1" applyFill="1" applyBorder="1" applyAlignment="1">
      <alignment horizontal="distributed" vertical="center" indent="1"/>
    </xf>
    <xf numFmtId="0" fontId="46" fillId="0" borderId="2" xfId="0" applyFont="1" applyFill="1" applyBorder="1" applyAlignment="1">
      <alignment horizontal="distributed" vertical="center" indent="1"/>
    </xf>
    <xf numFmtId="180" fontId="45" fillId="0" borderId="83" xfId="0" applyNumberFormat="1" applyFont="1" applyFill="1" applyBorder="1" applyAlignment="1">
      <alignment horizontal="right" vertical="center"/>
    </xf>
    <xf numFmtId="199" fontId="47" fillId="0" borderId="0" xfId="0" applyNumberFormat="1" applyFont="1" applyFill="1" applyAlignment="1">
      <alignment horizontal="right" vertical="center"/>
    </xf>
    <xf numFmtId="0" fontId="50" fillId="0" borderId="12" xfId="0" applyFont="1" applyFill="1" applyBorder="1" applyAlignment="1">
      <alignment horizontal="center" vertical="center" shrinkToFit="1"/>
    </xf>
    <xf numFmtId="182" fontId="45" fillId="0" borderId="83" xfId="0" applyNumberFormat="1" applyFont="1" applyFill="1" applyBorder="1" applyAlignment="1">
      <alignment horizontal="right" vertical="center"/>
    </xf>
    <xf numFmtId="0" fontId="47" fillId="0" borderId="0" xfId="0" applyFont="1" applyFill="1" applyAlignment="1">
      <alignment horizontal="left" vertical="center"/>
    </xf>
    <xf numFmtId="0" fontId="49" fillId="0" borderId="12" xfId="0" applyFont="1" applyFill="1" applyBorder="1" applyAlignment="1">
      <alignment horizontal="center" vertical="center"/>
    </xf>
    <xf numFmtId="188" fontId="45" fillId="0" borderId="8" xfId="0" applyNumberFormat="1" applyFont="1" applyBorder="1" applyAlignment="1">
      <alignment vertical="center"/>
    </xf>
    <xf numFmtId="188" fontId="45" fillId="0" borderId="118" xfId="0" applyNumberFormat="1" applyFont="1" applyBorder="1" applyAlignment="1">
      <alignment vertical="center"/>
    </xf>
    <xf numFmtId="188" fontId="45" fillId="0" borderId="45" xfId="0" applyNumberFormat="1" applyFont="1" applyBorder="1" applyAlignment="1">
      <alignment vertical="center"/>
    </xf>
    <xf numFmtId="188" fontId="45" fillId="0" borderId="14" xfId="0" applyNumberFormat="1" applyFont="1" applyBorder="1" applyAlignment="1">
      <alignment vertical="center"/>
    </xf>
    <xf numFmtId="188" fontId="45" fillId="0" borderId="10" xfId="0" applyNumberFormat="1" applyFont="1" applyBorder="1" applyAlignment="1">
      <alignment vertical="center"/>
    </xf>
    <xf numFmtId="188" fontId="45" fillId="0" borderId="63" xfId="0" applyNumberFormat="1" applyFont="1" applyBorder="1" applyAlignment="1">
      <alignment vertical="center"/>
    </xf>
    <xf numFmtId="0" fontId="45" fillId="0" borderId="83" xfId="0" applyFont="1" applyFill="1" applyBorder="1" applyAlignment="1">
      <alignment horizontal="distributed" vertical="center" indent="1"/>
    </xf>
    <xf numFmtId="181" fontId="45" fillId="0" borderId="43" xfId="0" applyNumberFormat="1" applyFont="1" applyFill="1" applyBorder="1" applyAlignment="1">
      <alignment horizontal="right" vertical="center" indent="1"/>
    </xf>
    <xf numFmtId="181" fontId="45" fillId="0" borderId="118" xfId="0" applyNumberFormat="1" applyFont="1" applyFill="1" applyBorder="1" applyAlignment="1">
      <alignment horizontal="right" vertical="center" indent="1"/>
    </xf>
    <xf numFmtId="181" fontId="45" fillId="0" borderId="0" xfId="0" applyNumberFormat="1" applyFont="1" applyFill="1" applyBorder="1" applyAlignment="1">
      <alignment horizontal="right" vertical="center" indent="1"/>
    </xf>
    <xf numFmtId="181" fontId="45" fillId="0" borderId="14" xfId="0" applyNumberFormat="1" applyFont="1" applyFill="1" applyBorder="1" applyAlignment="1">
      <alignment horizontal="right" vertical="center" indent="1"/>
    </xf>
    <xf numFmtId="181" fontId="0" fillId="0" borderId="11" xfId="0" applyNumberFormat="1" applyFont="1" applyFill="1" applyBorder="1" applyAlignment="1">
      <alignment horizontal="center" vertical="center"/>
    </xf>
    <xf numFmtId="181" fontId="0" fillId="0" borderId="17" xfId="0" applyNumberFormat="1" applyFont="1" applyFill="1" applyBorder="1" applyAlignment="1">
      <alignment horizontal="center" vertical="center"/>
    </xf>
    <xf numFmtId="0" fontId="1" fillId="0" borderId="11" xfId="0" applyFont="1" applyBorder="1" applyAlignment="1">
      <alignment horizontal="center" vertical="center"/>
    </xf>
    <xf numFmtId="0" fontId="1" fillId="0" borderId="17" xfId="0" applyFont="1" applyBorder="1" applyAlignment="1">
      <alignment horizontal="center" vertical="center"/>
    </xf>
    <xf numFmtId="183" fontId="5" fillId="0" borderId="79" xfId="0" applyNumberFormat="1" applyFont="1" applyBorder="1" applyAlignment="1">
      <alignment horizontal="center" vertical="center"/>
    </xf>
    <xf numFmtId="183" fontId="5" fillId="0" borderId="121" xfId="0" applyNumberFormat="1" applyFont="1" applyBorder="1" applyAlignment="1">
      <alignment horizontal="center" vertical="center"/>
    </xf>
    <xf numFmtId="0" fontId="5" fillId="0" borderId="13" xfId="0" applyFont="1" applyBorder="1" applyAlignment="1">
      <alignment horizontal="center" vertical="center"/>
    </xf>
    <xf numFmtId="0" fontId="10" fillId="0" borderId="12" xfId="0" applyFont="1" applyBorder="1" applyAlignment="1">
      <alignment horizontal="center" shrinkToFit="1"/>
    </xf>
    <xf numFmtId="0" fontId="74" fillId="0" borderId="12" xfId="0" applyFont="1" applyBorder="1" applyAlignment="1">
      <alignment horizontal="center"/>
    </xf>
    <xf numFmtId="0" fontId="44" fillId="0" borderId="12" xfId="0" applyFont="1" applyBorder="1" applyAlignment="1">
      <alignment horizontal="center"/>
    </xf>
    <xf numFmtId="181" fontId="0" fillId="0" borderId="80" xfId="0" applyNumberFormat="1" applyFont="1" applyFill="1" applyBorder="1" applyAlignment="1">
      <alignment horizontal="center" vertical="center"/>
    </xf>
    <xf numFmtId="181" fontId="0" fillId="0" borderId="120" xfId="0" applyNumberFormat="1" applyFont="1" applyFill="1" applyBorder="1" applyAlignment="1">
      <alignment horizontal="center" vertical="center"/>
    </xf>
    <xf numFmtId="183" fontId="5" fillId="0" borderId="79" xfId="0" applyNumberFormat="1" applyFont="1" applyFill="1" applyBorder="1" applyAlignment="1">
      <alignment horizontal="center" vertical="center"/>
    </xf>
    <xf numFmtId="183" fontId="5" fillId="0" borderId="121" xfId="0" applyNumberFormat="1" applyFont="1" applyFill="1" applyBorder="1" applyAlignment="1">
      <alignment horizontal="center" vertical="center"/>
    </xf>
    <xf numFmtId="199" fontId="4" fillId="0" borderId="12" xfId="0" applyNumberFormat="1" applyFont="1" applyBorder="1" applyAlignment="1">
      <alignment horizontal="right" vertical="center"/>
    </xf>
    <xf numFmtId="183" fontId="5" fillId="0" borderId="11" xfId="0" applyNumberFormat="1" applyFont="1" applyFill="1" applyBorder="1" applyAlignment="1">
      <alignment horizontal="center" vertical="center"/>
    </xf>
    <xf numFmtId="183" fontId="5" fillId="0" borderId="17" xfId="0" applyNumberFormat="1" applyFont="1" applyFill="1" applyBorder="1" applyAlignment="1">
      <alignment horizontal="center" vertical="center"/>
    </xf>
    <xf numFmtId="0" fontId="46" fillId="0" borderId="53" xfId="0" applyFont="1" applyFill="1" applyBorder="1" applyAlignment="1">
      <alignment horizontal="left" vertical="center" wrapText="1"/>
    </xf>
    <xf numFmtId="0" fontId="46" fillId="0" borderId="30" xfId="0" applyFont="1" applyFill="1" applyBorder="1" applyAlignment="1">
      <alignment horizontal="left" vertical="center" wrapText="1"/>
    </xf>
    <xf numFmtId="0" fontId="46" fillId="0" borderId="85" xfId="0" applyFont="1" applyFill="1" applyBorder="1" applyAlignment="1">
      <alignment horizontal="left" vertical="center" wrapText="1"/>
    </xf>
    <xf numFmtId="0" fontId="50" fillId="0" borderId="0" xfId="0" applyFont="1" applyFill="1" applyBorder="1" applyAlignment="1">
      <alignment horizontal="left" vertical="center"/>
    </xf>
    <xf numFmtId="0" fontId="50" fillId="0" borderId="45" xfId="0" applyFont="1" applyFill="1" applyBorder="1" applyAlignment="1">
      <alignment horizontal="center" vertical="center"/>
    </xf>
    <xf numFmtId="5" fontId="55" fillId="0" borderId="28" xfId="1" applyNumberFormat="1" applyFont="1" applyFill="1" applyBorder="1" applyAlignment="1">
      <alignment horizontal="center" vertical="center"/>
    </xf>
    <xf numFmtId="199" fontId="50" fillId="0" borderId="0" xfId="0" applyNumberFormat="1" applyFont="1" applyFill="1" applyBorder="1" applyAlignment="1">
      <alignment horizontal="right" vertical="center"/>
    </xf>
    <xf numFmtId="0" fontId="4" fillId="0" borderId="0" xfId="0" applyFont="1" applyFill="1" applyAlignment="1">
      <alignment horizontal="center" vertical="center"/>
    </xf>
    <xf numFmtId="0" fontId="47" fillId="0" borderId="32" xfId="0" applyFont="1" applyFill="1" applyBorder="1" applyAlignment="1">
      <alignment horizontal="distributed" vertical="center" indent="10"/>
    </xf>
    <xf numFmtId="0" fontId="46" fillId="0" borderId="1" xfId="0" applyFont="1" applyFill="1" applyBorder="1" applyAlignment="1">
      <alignment horizontal="left" vertical="center"/>
    </xf>
    <xf numFmtId="0" fontId="46" fillId="0" borderId="28" xfId="0" applyFont="1" applyFill="1" applyBorder="1" applyAlignment="1">
      <alignment horizontal="left" vertical="center"/>
    </xf>
    <xf numFmtId="176" fontId="82" fillId="0" borderId="1" xfId="0" applyNumberFormat="1" applyFont="1" applyBorder="1" applyAlignment="1">
      <alignment horizontal="right" vertical="center"/>
    </xf>
    <xf numFmtId="176" fontId="82" fillId="0" borderId="28" xfId="0" applyNumberFormat="1" applyFont="1" applyBorder="1" applyAlignment="1">
      <alignment horizontal="right" vertical="center"/>
    </xf>
    <xf numFmtId="176" fontId="82" fillId="0" borderId="2" xfId="0" applyNumberFormat="1" applyFont="1" applyBorder="1" applyAlignment="1">
      <alignment horizontal="right" vertical="center"/>
    </xf>
    <xf numFmtId="0" fontId="50" fillId="0" borderId="12" xfId="0" applyFont="1" applyFill="1" applyBorder="1" applyAlignment="1">
      <alignment horizontal="center" shrinkToFit="1"/>
    </xf>
    <xf numFmtId="0" fontId="52" fillId="0" borderId="1" xfId="0" applyFont="1" applyFill="1" applyBorder="1" applyAlignment="1" applyProtection="1">
      <alignment vertical="top"/>
      <protection locked="0"/>
    </xf>
    <xf numFmtId="0" fontId="52" fillId="0" borderId="28" xfId="0" applyFont="1" applyFill="1" applyBorder="1" applyAlignment="1" applyProtection="1">
      <alignment vertical="top"/>
      <protection locked="0"/>
    </xf>
    <xf numFmtId="0" fontId="52" fillId="0" borderId="2" xfId="0" applyFont="1" applyFill="1" applyBorder="1" applyAlignment="1" applyProtection="1">
      <alignment vertical="top"/>
      <protection locked="0"/>
    </xf>
    <xf numFmtId="176" fontId="46" fillId="0" borderId="1" xfId="0" applyNumberFormat="1" applyFont="1" applyFill="1" applyBorder="1" applyAlignment="1" applyProtection="1">
      <alignment vertical="center"/>
      <protection locked="0"/>
    </xf>
    <xf numFmtId="176" fontId="46" fillId="0" borderId="28" xfId="0" applyNumberFormat="1" applyFont="1" applyFill="1" applyBorder="1" applyAlignment="1" applyProtection="1">
      <alignment vertical="center"/>
      <protection locked="0"/>
    </xf>
    <xf numFmtId="176" fontId="46" fillId="0" borderId="2" xfId="0" applyNumberFormat="1" applyFont="1" applyFill="1" applyBorder="1" applyAlignment="1" applyProtection="1">
      <alignment vertical="center"/>
      <protection locked="0"/>
    </xf>
    <xf numFmtId="0" fontId="46" fillId="0" borderId="28" xfId="0" applyFont="1" applyFill="1" applyBorder="1" applyAlignment="1">
      <alignment horizontal="distributed" vertical="center" indent="1"/>
    </xf>
    <xf numFmtId="0" fontId="46" fillId="0" borderId="11" xfId="0" applyFont="1" applyFill="1" applyBorder="1" applyAlignment="1">
      <alignment horizontal="distributed" vertical="center" indent="1"/>
    </xf>
    <xf numFmtId="0" fontId="46" fillId="0" borderId="17" xfId="0" applyFont="1" applyFill="1" applyBorder="1" applyAlignment="1">
      <alignment horizontal="distributed" vertical="center" indent="1"/>
    </xf>
    <xf numFmtId="180" fontId="46" fillId="0" borderId="43" xfId="0" applyNumberFormat="1" applyFont="1" applyFill="1" applyBorder="1" applyAlignment="1">
      <alignment horizontal="right" vertical="center" indent="1"/>
    </xf>
    <xf numFmtId="180" fontId="46" fillId="0" borderId="12" xfId="0" applyNumberFormat="1" applyFont="1" applyFill="1" applyBorder="1" applyAlignment="1">
      <alignment horizontal="right" vertical="center" indent="1"/>
    </xf>
    <xf numFmtId="0" fontId="47" fillId="0" borderId="0" xfId="0" applyFont="1" applyFill="1" applyAlignment="1">
      <alignment horizontal="left" vertical="center" indent="1"/>
    </xf>
    <xf numFmtId="0" fontId="46" fillId="0" borderId="83" xfId="0" applyFont="1" applyFill="1" applyBorder="1" applyAlignment="1">
      <alignment horizontal="distributed" vertical="center" indent="1"/>
    </xf>
    <xf numFmtId="180" fontId="46" fillId="0" borderId="8" xfId="0" applyNumberFormat="1" applyFont="1" applyFill="1" applyBorder="1" applyAlignment="1">
      <alignment horizontal="right" vertical="center" indent="1"/>
    </xf>
    <xf numFmtId="180" fontId="46" fillId="0" borderId="45" xfId="0" applyNumberFormat="1" applyFont="1" applyFill="1" applyBorder="1" applyAlignment="1">
      <alignment horizontal="right" vertical="center" indent="1"/>
    </xf>
    <xf numFmtId="180" fontId="46" fillId="0" borderId="10" xfId="0" applyNumberFormat="1" applyFont="1" applyFill="1" applyBorder="1" applyAlignment="1">
      <alignment horizontal="right" vertical="center" indent="1"/>
    </xf>
    <xf numFmtId="38" fontId="46" fillId="0" borderId="1" xfId="0" applyNumberFormat="1" applyFont="1" applyFill="1" applyBorder="1" applyAlignment="1" applyProtection="1">
      <alignment vertical="center"/>
      <protection locked="0"/>
    </xf>
    <xf numFmtId="38" fontId="46" fillId="0" borderId="28" xfId="0" applyNumberFormat="1" applyFont="1" applyFill="1" applyBorder="1" applyAlignment="1" applyProtection="1">
      <alignment vertical="center"/>
      <protection locked="0"/>
    </xf>
    <xf numFmtId="38" fontId="46" fillId="0" borderId="2" xfId="0" applyNumberFormat="1" applyFont="1" applyFill="1" applyBorder="1" applyAlignment="1" applyProtection="1">
      <alignment vertical="center"/>
      <protection locked="0"/>
    </xf>
    <xf numFmtId="176" fontId="52" fillId="0" borderId="1" xfId="0" applyNumberFormat="1" applyFont="1" applyFill="1" applyBorder="1" applyAlignment="1" applyProtection="1">
      <alignment vertical="top"/>
      <protection locked="0"/>
    </xf>
    <xf numFmtId="176" fontId="52" fillId="0" borderId="28" xfId="0" applyNumberFormat="1" applyFont="1" applyFill="1" applyBorder="1" applyAlignment="1" applyProtection="1">
      <alignment vertical="top"/>
      <protection locked="0"/>
    </xf>
    <xf numFmtId="176" fontId="52" fillId="0" borderId="2" xfId="0" applyNumberFormat="1" applyFont="1" applyFill="1" applyBorder="1" applyAlignment="1" applyProtection="1">
      <alignment vertical="top"/>
      <protection locked="0"/>
    </xf>
    <xf numFmtId="176" fontId="45" fillId="0" borderId="1" xfId="0" applyNumberFormat="1" applyFont="1" applyFill="1" applyBorder="1" applyAlignment="1" applyProtection="1">
      <alignment vertical="center"/>
      <protection locked="0"/>
    </xf>
    <xf numFmtId="176" fontId="45" fillId="0" borderId="28" xfId="0" applyNumberFormat="1" applyFont="1" applyFill="1" applyBorder="1" applyAlignment="1" applyProtection="1">
      <alignment vertical="center"/>
      <protection locked="0"/>
    </xf>
    <xf numFmtId="176" fontId="45" fillId="0" borderId="2" xfId="0" applyNumberFormat="1" applyFont="1" applyFill="1" applyBorder="1" applyAlignment="1" applyProtection="1">
      <alignment vertical="center"/>
      <protection locked="0"/>
    </xf>
    <xf numFmtId="176" fontId="83" fillId="0" borderId="1" xfId="0" applyNumberFormat="1" applyFont="1" applyBorder="1" applyAlignment="1">
      <alignment vertical="center"/>
    </xf>
    <xf numFmtId="176" fontId="83" fillId="0" borderId="28" xfId="0" applyNumberFormat="1" applyFont="1" applyBorder="1" applyAlignment="1">
      <alignment vertical="center"/>
    </xf>
    <xf numFmtId="176" fontId="83" fillId="0" borderId="2" xfId="0" applyNumberFormat="1" applyFont="1" applyBorder="1" applyAlignment="1">
      <alignment vertical="center"/>
    </xf>
    <xf numFmtId="176" fontId="46" fillId="0" borderId="1" xfId="0" applyNumberFormat="1" applyFont="1" applyFill="1" applyBorder="1" applyAlignment="1" applyProtection="1">
      <alignment horizontal="left" vertical="center" indent="1"/>
      <protection locked="0"/>
    </xf>
    <xf numFmtId="176" fontId="46" fillId="0" borderId="28" xfId="0" applyNumberFormat="1" applyFont="1" applyFill="1" applyBorder="1" applyAlignment="1" applyProtection="1">
      <alignment horizontal="left" vertical="center" indent="1"/>
      <protection locked="0"/>
    </xf>
    <xf numFmtId="176" fontId="46" fillId="0" borderId="2" xfId="0" applyNumberFormat="1" applyFont="1" applyFill="1" applyBorder="1" applyAlignment="1" applyProtection="1">
      <alignment horizontal="left" vertical="center" indent="1"/>
      <protection locked="0"/>
    </xf>
    <xf numFmtId="181" fontId="46" fillId="0" borderId="43" xfId="0" applyNumberFormat="1" applyFont="1" applyFill="1" applyBorder="1" applyAlignment="1">
      <alignment horizontal="right" vertical="center" indent="1"/>
    </xf>
    <xf numFmtId="181" fontId="46" fillId="0" borderId="118" xfId="0" applyNumberFormat="1" applyFont="1" applyFill="1" applyBorder="1" applyAlignment="1">
      <alignment horizontal="right" vertical="center" indent="1"/>
    </xf>
    <xf numFmtId="181" fontId="46" fillId="0" borderId="12" xfId="0" applyNumberFormat="1" applyFont="1" applyFill="1" applyBorder="1" applyAlignment="1">
      <alignment horizontal="right" vertical="center" indent="1"/>
    </xf>
    <xf numFmtId="181" fontId="46" fillId="0" borderId="63" xfId="0" applyNumberFormat="1" applyFont="1" applyFill="1" applyBorder="1" applyAlignment="1">
      <alignment horizontal="right" vertical="center" indent="1"/>
    </xf>
    <xf numFmtId="180" fontId="46" fillId="0" borderId="50" xfId="0" applyNumberFormat="1" applyFont="1" applyFill="1" applyBorder="1" applyAlignment="1">
      <alignment horizontal="center" vertical="center"/>
    </xf>
    <xf numFmtId="0" fontId="0" fillId="0" borderId="122" xfId="0" applyBorder="1"/>
    <xf numFmtId="180" fontId="46" fillId="0" borderId="52" xfId="0" applyNumberFormat="1" applyFont="1" applyFill="1" applyBorder="1" applyAlignment="1">
      <alignment horizontal="center" vertical="center"/>
    </xf>
    <xf numFmtId="180" fontId="46" fillId="0" borderId="123" xfId="0" applyNumberFormat="1" applyFont="1" applyFill="1" applyBorder="1" applyAlignment="1">
      <alignment horizontal="center" vertical="center"/>
    </xf>
    <xf numFmtId="181" fontId="46" fillId="0" borderId="0" xfId="0" applyNumberFormat="1" applyFont="1" applyFill="1" applyBorder="1" applyAlignment="1">
      <alignment horizontal="right" vertical="center" indent="1"/>
    </xf>
    <xf numFmtId="181" fontId="46" fillId="0" borderId="14" xfId="0" applyNumberFormat="1" applyFont="1" applyFill="1" applyBorder="1" applyAlignment="1">
      <alignment horizontal="right" vertical="center" indent="1"/>
    </xf>
    <xf numFmtId="199" fontId="4" fillId="0" borderId="0" xfId="0" applyNumberFormat="1" applyFont="1" applyBorder="1" applyAlignment="1" applyProtection="1">
      <alignment horizontal="right" vertical="center"/>
    </xf>
    <xf numFmtId="0" fontId="5" fillId="0" borderId="13" xfId="0" applyFont="1" applyBorder="1" applyAlignment="1" applyProtection="1">
      <alignment horizontal="center" vertical="center"/>
    </xf>
    <xf numFmtId="181" fontId="0" fillId="0" borderId="11" xfId="0" applyNumberFormat="1" applyFont="1" applyFill="1" applyBorder="1" applyAlignment="1" applyProtection="1">
      <alignment horizontal="center" vertical="center"/>
    </xf>
    <xf numFmtId="181" fontId="0" fillId="0" borderId="17" xfId="0" applyNumberFormat="1" applyFont="1" applyFill="1" applyBorder="1" applyAlignment="1" applyProtection="1">
      <alignment horizontal="center" vertical="center"/>
    </xf>
    <xf numFmtId="0" fontId="9" fillId="0" borderId="12" xfId="0" applyFont="1" applyBorder="1" applyAlignment="1" applyProtection="1">
      <alignment horizontal="center" vertical="center" shrinkToFit="1"/>
    </xf>
    <xf numFmtId="0" fontId="75" fillId="0" borderId="12" xfId="0" applyFont="1" applyBorder="1" applyAlignment="1" applyProtection="1">
      <alignment horizontal="center" vertical="center"/>
    </xf>
    <xf numFmtId="181" fontId="0" fillId="0" borderId="80" xfId="0" applyNumberFormat="1" applyFont="1" applyFill="1" applyBorder="1" applyAlignment="1" applyProtection="1">
      <alignment horizontal="center" vertical="center"/>
    </xf>
    <xf numFmtId="181" fontId="0" fillId="0" borderId="120" xfId="0" applyNumberFormat="1" applyFont="1" applyFill="1" applyBorder="1" applyAlignment="1" applyProtection="1">
      <alignment horizontal="center" vertical="center"/>
    </xf>
    <xf numFmtId="183" fontId="5" fillId="0" borderId="11" xfId="0" applyNumberFormat="1" applyFont="1" applyFill="1" applyBorder="1" applyAlignment="1" applyProtection="1">
      <alignment horizontal="center" vertical="center"/>
    </xf>
    <xf numFmtId="183" fontId="5" fillId="0" borderId="17" xfId="0" applyNumberFormat="1" applyFont="1" applyFill="1" applyBorder="1" applyAlignment="1" applyProtection="1">
      <alignment horizontal="center" vertical="center"/>
    </xf>
    <xf numFmtId="0" fontId="1" fillId="0" borderId="11" xfId="0" applyFont="1" applyBorder="1" applyAlignment="1" applyProtection="1">
      <alignment horizontal="center" vertical="center"/>
    </xf>
    <xf numFmtId="0" fontId="1" fillId="0" borderId="17" xfId="0" applyFont="1" applyBorder="1" applyAlignment="1" applyProtection="1">
      <alignment horizontal="center" vertical="center"/>
    </xf>
    <xf numFmtId="183" fontId="5" fillId="0" borderId="79" xfId="0" applyNumberFormat="1" applyFont="1" applyBorder="1" applyAlignment="1" applyProtection="1">
      <alignment horizontal="center" vertical="center"/>
    </xf>
    <xf numFmtId="183" fontId="5" fillId="0" borderId="121" xfId="0" applyNumberFormat="1" applyFont="1" applyBorder="1" applyAlignment="1" applyProtection="1">
      <alignment horizontal="center" vertical="center"/>
    </xf>
    <xf numFmtId="183" fontId="5" fillId="0" borderId="79" xfId="0" applyNumberFormat="1" applyFont="1" applyFill="1" applyBorder="1" applyAlignment="1" applyProtection="1">
      <alignment horizontal="center" vertical="center"/>
    </xf>
    <xf numFmtId="183" fontId="5" fillId="0" borderId="121" xfId="0" applyNumberFormat="1" applyFont="1" applyFill="1" applyBorder="1" applyAlignment="1" applyProtection="1">
      <alignment horizontal="center" vertical="center"/>
    </xf>
    <xf numFmtId="31" fontId="10" fillId="0" borderId="0" xfId="0" applyNumberFormat="1" applyFont="1" applyBorder="1" applyAlignment="1">
      <alignment horizontal="right" vertical="center"/>
    </xf>
    <xf numFmtId="0" fontId="4" fillId="0" borderId="0" xfId="0" applyFont="1" applyAlignment="1">
      <alignment horizontal="distributed" vertical="center" indent="3"/>
    </xf>
    <xf numFmtId="0" fontId="9" fillId="0" borderId="31" xfId="0" applyFont="1" applyBorder="1" applyAlignment="1">
      <alignment horizontal="center" vertical="center"/>
    </xf>
    <xf numFmtId="0" fontId="9" fillId="0" borderId="27"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101" xfId="0" applyFont="1" applyBorder="1" applyAlignment="1">
      <alignment horizontal="center" vertical="center"/>
    </xf>
    <xf numFmtId="0" fontId="4" fillId="0" borderId="47" xfId="0" applyFont="1" applyBorder="1" applyAlignment="1">
      <alignment horizontal="center" vertical="center"/>
    </xf>
    <xf numFmtId="38" fontId="10" fillId="0" borderId="101" xfId="0" applyNumberFormat="1" applyFont="1" applyBorder="1" applyAlignment="1">
      <alignment horizontal="right" vertical="center"/>
    </xf>
    <xf numFmtId="38" fontId="10" fillId="0" borderId="32" xfId="0" applyNumberFormat="1" applyFont="1" applyBorder="1" applyAlignment="1">
      <alignment horizontal="right" vertical="center"/>
    </xf>
    <xf numFmtId="0" fontId="9" fillId="0" borderId="72" xfId="0" applyFont="1" applyBorder="1" applyAlignment="1">
      <alignment horizontal="center" vertical="center"/>
    </xf>
    <xf numFmtId="38" fontId="9" fillId="0" borderId="124" xfId="0" applyNumberFormat="1" applyFont="1" applyBorder="1" applyAlignment="1">
      <alignment horizontal="center" vertical="center"/>
    </xf>
    <xf numFmtId="38" fontId="9" fillId="0" borderId="35" xfId="0" applyNumberFormat="1" applyFont="1" applyBorder="1" applyAlignment="1">
      <alignment horizontal="center" vertical="center"/>
    </xf>
    <xf numFmtId="38" fontId="9" fillId="0" borderId="46" xfId="0" applyNumberFormat="1" applyFont="1" applyBorder="1" applyAlignment="1">
      <alignment horizontal="center" vertical="center"/>
    </xf>
    <xf numFmtId="38" fontId="9" fillId="0" borderId="47" xfId="0" applyNumberFormat="1" applyFont="1" applyBorder="1" applyAlignment="1">
      <alignment horizontal="center" vertical="center"/>
    </xf>
    <xf numFmtId="38" fontId="9" fillId="0" borderId="33" xfId="0" applyNumberFormat="1" applyFont="1" applyBorder="1" applyAlignment="1">
      <alignment horizontal="center" vertical="center"/>
    </xf>
    <xf numFmtId="38" fontId="9" fillId="0" borderId="112" xfId="0" applyNumberFormat="1" applyFont="1" applyBorder="1" applyAlignment="1">
      <alignment horizontal="center" vertical="center"/>
    </xf>
    <xf numFmtId="38" fontId="9" fillId="0" borderId="101" xfId="0" applyNumberFormat="1" applyFont="1" applyBorder="1" applyAlignment="1">
      <alignment horizontal="center" vertical="center"/>
    </xf>
    <xf numFmtId="38" fontId="9" fillId="0" borderId="113" xfId="0" applyNumberFormat="1" applyFont="1" applyBorder="1" applyAlignment="1">
      <alignment horizontal="center" vertical="center"/>
    </xf>
    <xf numFmtId="38" fontId="10" fillId="0" borderId="32" xfId="0" applyNumberFormat="1" applyFont="1" applyBorder="1" applyAlignment="1">
      <alignment horizontal="center" vertical="center"/>
    </xf>
    <xf numFmtId="38" fontId="10" fillId="0" borderId="47" xfId="0" applyNumberFormat="1" applyFont="1" applyBorder="1" applyAlignment="1">
      <alignment horizontal="center" vertical="center"/>
    </xf>
    <xf numFmtId="0" fontId="7" fillId="0" borderId="0" xfId="0" applyFont="1" applyFill="1" applyAlignment="1">
      <alignment horizontal="distributed" vertical="center" indent="8" shrinkToFit="1"/>
    </xf>
    <xf numFmtId="38" fontId="4" fillId="0" borderId="33" xfId="0" applyNumberFormat="1" applyFont="1" applyBorder="1" applyAlignment="1">
      <alignment horizontal="distributed" vertical="center" indent="4"/>
    </xf>
    <xf numFmtId="38" fontId="4" fillId="0" borderId="34" xfId="0" applyNumberFormat="1" applyFont="1" applyBorder="1" applyAlignment="1">
      <alignment horizontal="distributed" vertical="center" indent="4"/>
    </xf>
    <xf numFmtId="38" fontId="4" fillId="0" borderId="35" xfId="0" applyNumberFormat="1" applyFont="1" applyBorder="1" applyAlignment="1">
      <alignment horizontal="distributed" vertical="center" indent="4"/>
    </xf>
    <xf numFmtId="31" fontId="10" fillId="0" borderId="32" xfId="0" applyNumberFormat="1" applyFont="1" applyBorder="1" applyAlignment="1">
      <alignment horizontal="right" vertical="center"/>
    </xf>
    <xf numFmtId="49" fontId="9" fillId="0" borderId="86" xfId="0" applyNumberFormat="1" applyFont="1" applyBorder="1" applyAlignment="1" applyProtection="1">
      <alignment horizontal="center" vertical="center"/>
      <protection locked="0"/>
    </xf>
    <xf numFmtId="49" fontId="9" fillId="0" borderId="191" xfId="0" applyNumberFormat="1" applyFont="1" applyBorder="1" applyAlignment="1" applyProtection="1">
      <alignment horizontal="center" vertical="center"/>
      <protection locked="0"/>
    </xf>
    <xf numFmtId="49" fontId="9" fillId="0" borderId="84" xfId="0" applyNumberFormat="1" applyFont="1" applyBorder="1" applyAlignment="1" applyProtection="1">
      <alignment horizontal="center" vertical="center"/>
      <protection locked="0"/>
    </xf>
    <xf numFmtId="49" fontId="9" fillId="0" borderId="53" xfId="0" applyNumberFormat="1" applyFont="1" applyBorder="1" applyAlignment="1" applyProtection="1">
      <alignment horizontal="center" vertical="center"/>
      <protection locked="0"/>
    </xf>
    <xf numFmtId="49" fontId="9" fillId="0" borderId="30" xfId="0" applyNumberFormat="1" applyFont="1" applyBorder="1" applyAlignment="1" applyProtection="1">
      <alignment horizontal="center" vertical="center"/>
      <protection locked="0"/>
    </xf>
    <xf numFmtId="49" fontId="9" fillId="0" borderId="85" xfId="0" applyNumberFormat="1" applyFont="1" applyBorder="1" applyAlignment="1" applyProtection="1">
      <alignment horizontal="center" vertical="center"/>
      <protection locked="0"/>
    </xf>
    <xf numFmtId="0" fontId="9" fillId="0" borderId="5" xfId="0" applyFont="1" applyBorder="1" applyAlignment="1">
      <alignment horizontal="center" vertical="center"/>
    </xf>
    <xf numFmtId="0" fontId="9" fillId="0" borderId="15" xfId="0" applyFont="1" applyBorder="1" applyAlignment="1">
      <alignment horizontal="center" vertical="center"/>
    </xf>
    <xf numFmtId="49" fontId="9" fillId="0" borderId="108" xfId="0" applyNumberFormat="1" applyFont="1" applyBorder="1" applyAlignment="1">
      <alignment horizontal="center" vertical="center"/>
    </xf>
    <xf numFmtId="0" fontId="9" fillId="0" borderId="108" xfId="0" applyFont="1" applyBorder="1" applyAlignment="1">
      <alignment horizontal="center" vertical="center"/>
    </xf>
    <xf numFmtId="0" fontId="9" fillId="0" borderId="127" xfId="0" applyFont="1" applyBorder="1" applyAlignment="1">
      <alignment horizontal="center" vertical="center"/>
    </xf>
    <xf numFmtId="49" fontId="9" fillId="0" borderId="1" xfId="0" applyNumberFormat="1" applyFont="1" applyBorder="1" applyAlignment="1" applyProtection="1">
      <alignment horizontal="center" vertical="center"/>
      <protection locked="0"/>
    </xf>
    <xf numFmtId="49" fontId="9" fillId="0" borderId="28" xfId="0" applyNumberFormat="1" applyFont="1" applyBorder="1" applyAlignment="1" applyProtection="1">
      <alignment horizontal="center" vertical="center"/>
      <protection locked="0"/>
    </xf>
    <xf numFmtId="49" fontId="9" fillId="0" borderId="42" xfId="0" applyNumberFormat="1" applyFont="1" applyBorder="1" applyAlignment="1" applyProtection="1">
      <alignment horizontal="center" vertical="center"/>
      <protection locked="0"/>
    </xf>
    <xf numFmtId="0" fontId="4" fillId="0" borderId="0" xfId="0" applyFont="1" applyFill="1" applyAlignment="1">
      <alignment horizontal="distributed" vertical="center" indent="8"/>
    </xf>
    <xf numFmtId="196" fontId="10" fillId="0" borderId="0" xfId="0" applyNumberFormat="1" applyFont="1" applyFill="1" applyBorder="1" applyAlignment="1">
      <alignment horizontal="right" vertical="center"/>
    </xf>
    <xf numFmtId="0" fontId="10" fillId="0" borderId="12" xfId="0" applyFont="1" applyFill="1" applyBorder="1" applyAlignment="1">
      <alignment horizontal="left" vertical="center"/>
    </xf>
    <xf numFmtId="0" fontId="9" fillId="0" borderId="0" xfId="0" applyFont="1" applyAlignment="1">
      <alignment horizontal="center"/>
    </xf>
    <xf numFmtId="198" fontId="81" fillId="0" borderId="193" xfId="0" applyNumberFormat="1" applyFont="1" applyBorder="1" applyAlignment="1">
      <alignment horizontal="center" vertical="center" wrapText="1"/>
    </xf>
    <xf numFmtId="198" fontId="81" fillId="0" borderId="195" xfId="0" applyNumberFormat="1" applyFont="1" applyBorder="1" applyAlignment="1">
      <alignment horizontal="center" vertical="center" wrapText="1"/>
    </xf>
    <xf numFmtId="0" fontId="25" fillId="0" borderId="18" xfId="5" applyFont="1" applyBorder="1" applyAlignment="1">
      <alignment horizontal="center" vertical="center" textRotation="255"/>
    </xf>
    <xf numFmtId="0" fontId="25" fillId="0" borderId="71" xfId="5" applyFont="1" applyBorder="1" applyAlignment="1">
      <alignment horizontal="center" vertical="center" textRotation="255"/>
    </xf>
    <xf numFmtId="0" fontId="62" fillId="0" borderId="132" xfId="5" quotePrefix="1" applyFont="1" applyBorder="1" applyAlignment="1" applyProtection="1">
      <alignment horizontal="left" vertical="center" indent="4"/>
      <protection locked="0"/>
    </xf>
    <xf numFmtId="0" fontId="60" fillId="0" borderId="133" xfId="5" applyFont="1" applyBorder="1" applyAlignment="1" applyProtection="1">
      <alignment horizontal="left" vertical="center" indent="4"/>
      <protection locked="0"/>
    </xf>
    <xf numFmtId="0" fontId="60" fillId="0" borderId="134" xfId="5" applyFont="1" applyBorder="1" applyAlignment="1" applyProtection="1">
      <alignment horizontal="left" vertical="center" indent="4"/>
      <protection locked="0"/>
    </xf>
    <xf numFmtId="0" fontId="60" fillId="0" borderId="45" xfId="5" applyFont="1" applyBorder="1" applyAlignment="1" applyProtection="1">
      <alignment horizontal="left" vertical="center" indent="4"/>
      <protection locked="0"/>
    </xf>
    <xf numFmtId="0" fontId="60" fillId="0" borderId="0" xfId="5" applyFont="1" applyBorder="1" applyAlignment="1" applyProtection="1">
      <alignment horizontal="left" vertical="center" indent="4"/>
      <protection locked="0"/>
    </xf>
    <xf numFmtId="0" fontId="60" fillId="0" borderId="37" xfId="5" applyFont="1" applyBorder="1" applyAlignment="1" applyProtection="1">
      <alignment horizontal="left" vertical="center" indent="4"/>
      <protection locked="0"/>
    </xf>
    <xf numFmtId="0" fontId="60" fillId="0" borderId="46" xfId="5" applyFont="1" applyBorder="1" applyAlignment="1" applyProtection="1">
      <alignment horizontal="left" vertical="center" indent="4"/>
      <protection locked="0"/>
    </xf>
    <xf numFmtId="0" fontId="60" fillId="0" borderId="32" xfId="5" applyFont="1" applyBorder="1" applyAlignment="1" applyProtection="1">
      <alignment horizontal="left" vertical="center" indent="4"/>
      <protection locked="0"/>
    </xf>
    <xf numFmtId="0" fontId="60" fillId="0" borderId="47" xfId="5" applyFont="1" applyBorder="1" applyAlignment="1" applyProtection="1">
      <alignment horizontal="left" vertical="center" indent="4"/>
      <protection locked="0"/>
    </xf>
    <xf numFmtId="0" fontId="25" fillId="0" borderId="33" xfId="5" applyFont="1" applyBorder="1" applyAlignment="1">
      <alignment horizontal="center" vertical="center"/>
    </xf>
    <xf numFmtId="0" fontId="25" fillId="0" borderId="35" xfId="5" applyFont="1" applyBorder="1" applyAlignment="1">
      <alignment horizontal="center" vertical="center"/>
    </xf>
    <xf numFmtId="0" fontId="25" fillId="0" borderId="101" xfId="5" applyFont="1" applyBorder="1" applyAlignment="1">
      <alignment horizontal="center" vertical="center"/>
    </xf>
    <xf numFmtId="0" fontId="25" fillId="0" borderId="47" xfId="5" applyFont="1" applyBorder="1" applyAlignment="1">
      <alignment horizontal="center" vertical="center"/>
    </xf>
    <xf numFmtId="0" fontId="25" fillId="0" borderId="34" xfId="5" applyFont="1" applyBorder="1" applyAlignment="1">
      <alignment horizontal="center" vertical="center"/>
    </xf>
    <xf numFmtId="0" fontId="25" fillId="0" borderId="32" xfId="5" applyFont="1" applyBorder="1" applyAlignment="1">
      <alignment horizontal="center" vertical="center"/>
    </xf>
    <xf numFmtId="0" fontId="25" fillId="0" borderId="33" xfId="5" applyFont="1" applyBorder="1" applyAlignment="1">
      <alignment horizontal="center" vertical="center" wrapText="1"/>
    </xf>
    <xf numFmtId="0" fontId="25" fillId="0" borderId="35" xfId="5" applyFont="1" applyBorder="1" applyAlignment="1">
      <alignment horizontal="center" vertical="center" wrapText="1"/>
    </xf>
    <xf numFmtId="0" fontId="25" fillId="0" borderId="101" xfId="5" applyFont="1" applyBorder="1" applyAlignment="1">
      <alignment horizontal="center" vertical="center" wrapText="1"/>
    </xf>
    <xf numFmtId="0" fontId="25" fillId="0" borderId="47" xfId="5" applyFont="1" applyBorder="1" applyAlignment="1">
      <alignment horizontal="center" vertical="center" wrapText="1"/>
    </xf>
    <xf numFmtId="0" fontId="6" fillId="0" borderId="135" xfId="5" applyBorder="1" applyAlignment="1">
      <alignment horizontal="center" vertical="center"/>
    </xf>
    <xf numFmtId="0" fontId="6" fillId="0" borderId="128" xfId="5" applyBorder="1" applyAlignment="1">
      <alignment horizontal="center" vertical="center"/>
    </xf>
    <xf numFmtId="0" fontId="6" fillId="0" borderId="136" xfId="5" applyBorder="1" applyAlignment="1">
      <alignment horizontal="center" vertical="center"/>
    </xf>
    <xf numFmtId="0" fontId="6" fillId="0" borderId="129" xfId="5" applyBorder="1" applyAlignment="1">
      <alignment horizontal="center" vertical="center"/>
    </xf>
    <xf numFmtId="0" fontId="25" fillId="8" borderId="8" xfId="5" applyFont="1" applyFill="1" applyBorder="1" applyAlignment="1">
      <alignment vertical="top"/>
    </xf>
    <xf numFmtId="0" fontId="0" fillId="8" borderId="43" xfId="0" applyFill="1" applyBorder="1" applyAlignment="1">
      <alignment vertical="top"/>
    </xf>
    <xf numFmtId="0" fontId="0" fillId="8" borderId="137" xfId="0" applyFill="1" applyBorder="1" applyAlignment="1">
      <alignment vertical="top"/>
    </xf>
    <xf numFmtId="0" fontId="0" fillId="8" borderId="138" xfId="0" applyFill="1" applyBorder="1" applyAlignment="1">
      <alignment vertical="top"/>
    </xf>
    <xf numFmtId="0" fontId="25" fillId="8" borderId="43" xfId="5" applyFont="1" applyFill="1" applyBorder="1" applyAlignment="1" applyProtection="1">
      <alignment vertical="center"/>
      <protection locked="0"/>
    </xf>
    <xf numFmtId="0" fontId="25" fillId="8" borderId="43" xfId="0" applyFont="1" applyFill="1" applyBorder="1" applyAlignment="1" applyProtection="1">
      <alignment vertical="center"/>
      <protection locked="0"/>
    </xf>
    <xf numFmtId="0" fontId="25" fillId="8" borderId="44" xfId="0" applyFont="1" applyFill="1" applyBorder="1" applyAlignment="1" applyProtection="1">
      <alignment vertical="center"/>
      <protection locked="0"/>
    </xf>
    <xf numFmtId="0" fontId="25" fillId="8" borderId="138" xfId="0" applyFont="1" applyFill="1" applyBorder="1" applyAlignment="1" applyProtection="1">
      <alignment vertical="center"/>
      <protection locked="0"/>
    </xf>
    <xf numFmtId="0" fontId="25" fillId="8" borderId="139" xfId="0" applyFont="1" applyFill="1" applyBorder="1" applyAlignment="1" applyProtection="1">
      <alignment vertical="center"/>
      <protection locked="0"/>
    </xf>
    <xf numFmtId="0" fontId="6" fillId="0" borderId="130" xfId="5" applyBorder="1" applyAlignment="1">
      <alignment horizontal="center" vertical="center"/>
    </xf>
    <xf numFmtId="0" fontId="6" fillId="0" borderId="131" xfId="5" applyBorder="1" applyAlignment="1">
      <alignment horizontal="center" vertical="center"/>
    </xf>
    <xf numFmtId="0" fontId="63" fillId="0" borderId="13" xfId="5" applyFont="1" applyBorder="1" applyAlignment="1" applyProtection="1">
      <alignment horizontal="center" vertical="center"/>
      <protection locked="0"/>
    </xf>
    <xf numFmtId="0" fontId="63" fillId="0" borderId="19" xfId="5" applyFont="1" applyBorder="1" applyAlignment="1" applyProtection="1">
      <alignment horizontal="center" vertical="center"/>
      <protection locked="0"/>
    </xf>
    <xf numFmtId="0" fontId="57" fillId="0" borderId="81" xfId="5" applyFont="1" applyBorder="1" applyAlignment="1" applyProtection="1">
      <alignment horizontal="center" vertical="center"/>
      <protection locked="0"/>
    </xf>
    <xf numFmtId="0" fontId="57" fillId="0" borderId="13" xfId="5" applyFont="1" applyBorder="1" applyAlignment="1" applyProtection="1">
      <alignment horizontal="center" vertical="center"/>
      <protection locked="0"/>
    </xf>
    <xf numFmtId="0" fontId="57" fillId="0" borderId="82" xfId="5" applyFont="1" applyBorder="1" applyAlignment="1" applyProtection="1">
      <alignment horizontal="center" vertical="center"/>
      <protection locked="0"/>
    </xf>
    <xf numFmtId="0" fontId="57" fillId="0" borderId="125" xfId="5" applyFont="1" applyBorder="1" applyAlignment="1" applyProtection="1">
      <alignment horizontal="center" vertical="center"/>
      <protection locked="0"/>
    </xf>
    <xf numFmtId="0" fontId="57" fillId="0" borderId="19" xfId="5" applyFont="1" applyBorder="1" applyAlignment="1" applyProtection="1">
      <alignment horizontal="center" vertical="center"/>
      <protection locked="0"/>
    </xf>
    <xf numFmtId="0" fontId="57" fillId="0" borderId="126" xfId="5" applyFont="1" applyBorder="1" applyAlignment="1" applyProtection="1">
      <alignment horizontal="center" vertical="center"/>
      <protection locked="0"/>
    </xf>
    <xf numFmtId="0" fontId="76" fillId="15" borderId="67" xfId="5" applyFont="1" applyFill="1" applyBorder="1">
      <alignment vertical="center"/>
    </xf>
    <xf numFmtId="0" fontId="77" fillId="15" borderId="81" xfId="5" applyFont="1" applyFill="1" applyBorder="1">
      <alignment vertical="center"/>
    </xf>
    <xf numFmtId="0" fontId="77" fillId="15" borderId="125" xfId="5" applyFont="1" applyFill="1" applyBorder="1">
      <alignment vertical="center"/>
    </xf>
    <xf numFmtId="0" fontId="25" fillId="0" borderId="67" xfId="5" applyFont="1" applyBorder="1" applyAlignment="1">
      <alignment horizontal="left" vertical="center"/>
    </xf>
    <xf numFmtId="0" fontId="25" fillId="0" borderId="81" xfId="5" applyFont="1" applyBorder="1" applyAlignment="1">
      <alignment horizontal="left" vertical="center"/>
    </xf>
    <xf numFmtId="0" fontId="25" fillId="0" borderId="18" xfId="5" applyFont="1" applyBorder="1" applyAlignment="1">
      <alignment horizontal="left" vertical="center"/>
    </xf>
    <xf numFmtId="0" fontId="25" fillId="0" borderId="13" xfId="5" applyFont="1" applyBorder="1" applyAlignment="1">
      <alignment horizontal="left" vertical="center"/>
    </xf>
    <xf numFmtId="0" fontId="25" fillId="0" borderId="71" xfId="5" applyFont="1" applyBorder="1" applyAlignment="1">
      <alignment horizontal="left" vertical="center"/>
    </xf>
    <xf numFmtId="0" fontId="25" fillId="0" borderId="82" xfId="5" applyFont="1" applyBorder="1" applyAlignment="1">
      <alignment horizontal="left" vertical="center"/>
    </xf>
    <xf numFmtId="0" fontId="56" fillId="0" borderId="81" xfId="5" applyFont="1" applyBorder="1" applyAlignment="1">
      <alignment horizontal="center" vertical="center"/>
    </xf>
    <xf numFmtId="0" fontId="56" fillId="0" borderId="13" xfId="5" applyFont="1" applyBorder="1" applyAlignment="1">
      <alignment horizontal="center" vertical="center"/>
    </xf>
    <xf numFmtId="0" fontId="56" fillId="0" borderId="82" xfId="5" applyFont="1" applyBorder="1" applyAlignment="1">
      <alignment horizontal="center" vertical="center"/>
    </xf>
    <xf numFmtId="0" fontId="57" fillId="0" borderId="81" xfId="5" applyFont="1" applyBorder="1" applyAlignment="1">
      <alignment horizontal="center" vertical="center"/>
    </xf>
    <xf numFmtId="0" fontId="57" fillId="0" borderId="13" xfId="5" applyFont="1" applyBorder="1" applyAlignment="1">
      <alignment horizontal="center" vertical="center"/>
    </xf>
    <xf numFmtId="0" fontId="57" fillId="0" borderId="82" xfId="5" applyFont="1" applyBorder="1" applyAlignment="1">
      <alignment horizontal="center" vertical="center"/>
    </xf>
    <xf numFmtId="0" fontId="25" fillId="0" borderId="67" xfId="5" applyFont="1" applyBorder="1">
      <alignment vertical="center"/>
    </xf>
    <xf numFmtId="0" fontId="25" fillId="0" borderId="81" xfId="5" applyFont="1" applyBorder="1">
      <alignment vertical="center"/>
    </xf>
    <xf numFmtId="0" fontId="25" fillId="0" borderId="18" xfId="5" applyFont="1" applyBorder="1">
      <alignment vertical="center"/>
    </xf>
    <xf numFmtId="0" fontId="25" fillId="0" borderId="13" xfId="5" applyFont="1" applyBorder="1">
      <alignment vertical="center"/>
    </xf>
    <xf numFmtId="0" fontId="25" fillId="0" borderId="71" xfId="5" applyFont="1" applyBorder="1">
      <alignment vertical="center"/>
    </xf>
    <xf numFmtId="0" fontId="25" fillId="0" borderId="82" xfId="5" applyFont="1" applyBorder="1">
      <alignment vertical="center"/>
    </xf>
    <xf numFmtId="38" fontId="61" fillId="0" borderId="81" xfId="4" applyFont="1" applyBorder="1" applyAlignment="1">
      <alignment horizontal="center" vertical="center"/>
    </xf>
    <xf numFmtId="38" fontId="61" fillId="0" borderId="125" xfId="4" applyFont="1" applyBorder="1" applyAlignment="1">
      <alignment horizontal="center" vertical="center"/>
    </xf>
    <xf numFmtId="38" fontId="61" fillId="0" borderId="13" xfId="4" applyFont="1" applyBorder="1" applyAlignment="1">
      <alignment horizontal="center" vertical="center"/>
    </xf>
    <xf numFmtId="38" fontId="61" fillId="0" borderId="19" xfId="4" applyFont="1" applyBorder="1" applyAlignment="1">
      <alignment horizontal="center" vertical="center"/>
    </xf>
    <xf numFmtId="38" fontId="61" fillId="0" borderId="82" xfId="4" applyFont="1" applyBorder="1" applyAlignment="1">
      <alignment horizontal="center" vertical="center"/>
    </xf>
    <xf numFmtId="38" fontId="61" fillId="0" borderId="126" xfId="4" applyFont="1" applyBorder="1" applyAlignment="1">
      <alignment horizontal="center" vertical="center"/>
    </xf>
    <xf numFmtId="0" fontId="25" fillId="0" borderId="18" xfId="5" applyFont="1" applyBorder="1" applyAlignment="1">
      <alignment vertical="center" textRotation="255"/>
    </xf>
    <xf numFmtId="0" fontId="25" fillId="0" borderId="11" xfId="5" applyFont="1" applyBorder="1" applyAlignment="1">
      <alignment vertical="center" textRotation="255"/>
    </xf>
    <xf numFmtId="0" fontId="25" fillId="0" borderId="83" xfId="5" applyFont="1" applyBorder="1" applyAlignment="1">
      <alignment vertical="center" textRotation="255"/>
    </xf>
    <xf numFmtId="0" fontId="25" fillId="0" borderId="17" xfId="5" applyFont="1" applyBorder="1" applyAlignment="1">
      <alignment vertical="center" textRotation="255"/>
    </xf>
    <xf numFmtId="49" fontId="10" fillId="8" borderId="182" xfId="0" applyNumberFormat="1" applyFont="1" applyFill="1" applyBorder="1" applyAlignment="1" applyProtection="1">
      <alignment horizontal="left" vertical="center"/>
      <protection locked="0"/>
    </xf>
    <xf numFmtId="49" fontId="10" fillId="8" borderId="183" xfId="0" applyNumberFormat="1" applyFont="1" applyFill="1" applyBorder="1" applyAlignment="1" applyProtection="1">
      <alignment horizontal="left" vertical="center"/>
      <protection locked="0"/>
    </xf>
    <xf numFmtId="0" fontId="25" fillId="0" borderId="0" xfId="5" applyNumberFormat="1" applyFont="1" applyBorder="1" applyAlignment="1" applyProtection="1">
      <alignment horizontal="center" vertical="center"/>
      <protection locked="0"/>
    </xf>
    <xf numFmtId="0" fontId="60" fillId="8" borderId="0" xfId="0" applyFont="1" applyFill="1" applyBorder="1" applyAlignment="1" applyProtection="1">
      <alignment horizontal="center" vertical="center" shrinkToFit="1"/>
      <protection locked="0"/>
    </xf>
    <xf numFmtId="0" fontId="60" fillId="8" borderId="184" xfId="0" applyFont="1" applyFill="1" applyBorder="1" applyAlignment="1" applyProtection="1">
      <alignment horizontal="center" vertical="center" shrinkToFit="1"/>
      <protection locked="0"/>
    </xf>
    <xf numFmtId="0" fontId="60" fillId="8" borderId="45" xfId="0" applyNumberFormat="1" applyFont="1" applyFill="1" applyBorder="1" applyAlignment="1" applyProtection="1">
      <alignment horizontal="center" vertical="center"/>
      <protection locked="0"/>
    </xf>
    <xf numFmtId="0" fontId="60" fillId="8" borderId="0" xfId="0" applyNumberFormat="1" applyFont="1" applyFill="1" applyBorder="1" applyAlignment="1" applyProtection="1">
      <alignment horizontal="center" vertical="center"/>
      <protection locked="0"/>
    </xf>
    <xf numFmtId="0" fontId="25" fillId="0" borderId="185" xfId="5" applyFont="1" applyBorder="1" applyAlignment="1" applyProtection="1">
      <alignment horizontal="center" vertical="center"/>
      <protection locked="0"/>
    </xf>
    <xf numFmtId="0" fontId="25" fillId="0" borderId="186" xfId="5" applyFont="1" applyBorder="1" applyAlignment="1" applyProtection="1">
      <alignment horizontal="center" vertical="center"/>
      <protection locked="0"/>
    </xf>
    <xf numFmtId="0" fontId="25" fillId="0" borderId="187" xfId="5" applyFont="1" applyBorder="1" applyAlignment="1" applyProtection="1">
      <alignment horizontal="center" vertical="center"/>
      <protection locked="0"/>
    </xf>
    <xf numFmtId="0" fontId="25" fillId="0" borderId="14" xfId="5" applyFont="1" applyBorder="1" applyAlignment="1" applyProtection="1">
      <alignment horizontal="center" vertical="center"/>
      <protection locked="0"/>
    </xf>
    <xf numFmtId="0" fontId="25" fillId="0" borderId="178" xfId="5" applyFont="1" applyBorder="1" applyAlignment="1" applyProtection="1">
      <alignment horizontal="center" vertical="center"/>
      <protection locked="0"/>
    </xf>
    <xf numFmtId="0" fontId="25" fillId="0" borderId="188" xfId="5" applyFont="1" applyBorder="1" applyAlignment="1" applyProtection="1">
      <alignment horizontal="center" vertical="center"/>
      <protection locked="0"/>
    </xf>
    <xf numFmtId="0" fontId="60" fillId="0" borderId="8" xfId="5" applyFont="1" applyBorder="1" applyAlignment="1" applyProtection="1">
      <alignment horizontal="center" vertical="center"/>
      <protection locked="0"/>
    </xf>
    <xf numFmtId="0" fontId="60" fillId="0" borderId="43" xfId="5" applyFont="1" applyBorder="1" applyAlignment="1" applyProtection="1">
      <alignment horizontal="center" vertical="center"/>
      <protection locked="0"/>
    </xf>
    <xf numFmtId="0" fontId="60" fillId="0" borderId="118" xfId="5" applyFont="1" applyBorder="1" applyAlignment="1" applyProtection="1">
      <alignment horizontal="center" vertical="center"/>
      <protection locked="0"/>
    </xf>
    <xf numFmtId="0" fontId="60" fillId="0" borderId="45" xfId="5" applyFont="1" applyBorder="1" applyAlignment="1" applyProtection="1">
      <alignment horizontal="center" vertical="center"/>
      <protection locked="0"/>
    </xf>
    <xf numFmtId="0" fontId="60" fillId="0" borderId="0" xfId="5" applyFont="1" applyBorder="1" applyAlignment="1" applyProtection="1">
      <alignment horizontal="center" vertical="center"/>
      <protection locked="0"/>
    </xf>
    <xf numFmtId="0" fontId="60" fillId="0" borderId="14" xfId="5" applyFont="1" applyBorder="1" applyAlignment="1" applyProtection="1">
      <alignment horizontal="center" vertical="center"/>
      <protection locked="0"/>
    </xf>
    <xf numFmtId="0" fontId="60" fillId="0" borderId="10" xfId="5" applyFont="1" applyBorder="1" applyAlignment="1" applyProtection="1">
      <alignment horizontal="center" vertical="center"/>
      <protection locked="0"/>
    </xf>
    <xf numFmtId="0" fontId="60" fillId="0" borderId="12" xfId="5" applyFont="1" applyBorder="1" applyAlignment="1" applyProtection="1">
      <alignment horizontal="center" vertical="center"/>
      <protection locked="0"/>
    </xf>
    <xf numFmtId="0" fontId="60" fillId="0" borderId="63" xfId="5" applyFont="1" applyBorder="1" applyAlignment="1" applyProtection="1">
      <alignment horizontal="center" vertical="center"/>
      <protection locked="0"/>
    </xf>
    <xf numFmtId="0" fontId="25" fillId="0" borderId="156" xfId="5" applyFont="1" applyBorder="1" applyAlignment="1">
      <alignment horizontal="right" vertical="center"/>
    </xf>
    <xf numFmtId="0" fontId="59" fillId="0" borderId="140" xfId="5" applyFont="1" applyBorder="1" applyAlignment="1">
      <alignment horizontal="left" vertical="center" indent="4"/>
    </xf>
    <xf numFmtId="0" fontId="25" fillId="0" borderId="67" xfId="5" applyFont="1" applyBorder="1" applyAlignment="1">
      <alignment vertical="center" textRotation="255"/>
    </xf>
    <xf numFmtId="0" fontId="25" fillId="0" borderId="81" xfId="5" applyFont="1" applyBorder="1" applyAlignment="1">
      <alignment vertical="center" textRotation="255"/>
    </xf>
    <xf numFmtId="0" fontId="25" fillId="0" borderId="13" xfId="5" applyFont="1" applyBorder="1" applyAlignment="1">
      <alignment vertical="center" textRotation="255"/>
    </xf>
    <xf numFmtId="0" fontId="25" fillId="0" borderId="71" xfId="5" applyFont="1" applyBorder="1" applyAlignment="1">
      <alignment vertical="center" textRotation="255"/>
    </xf>
    <xf numFmtId="0" fontId="25" fillId="0" borderId="82" xfId="5" applyFont="1" applyBorder="1" applyAlignment="1">
      <alignment vertical="center" textRotation="255"/>
    </xf>
    <xf numFmtId="0" fontId="25" fillId="0" borderId="124" xfId="5" applyFont="1" applyBorder="1" applyAlignment="1">
      <alignment horizontal="center" vertical="center"/>
    </xf>
    <xf numFmtId="0" fontId="25" fillId="0" borderId="112" xfId="5" applyFont="1" applyBorder="1" applyAlignment="1">
      <alignment horizontal="center" vertical="center"/>
    </xf>
    <xf numFmtId="0" fontId="25" fillId="0" borderId="45" xfId="5" applyFont="1" applyBorder="1" applyAlignment="1">
      <alignment horizontal="center" vertical="center"/>
    </xf>
    <xf numFmtId="0" fontId="25" fillId="0" borderId="0" xfId="5" applyFont="1" applyBorder="1" applyAlignment="1">
      <alignment horizontal="center" vertical="center"/>
    </xf>
    <xf numFmtId="0" fontId="25" fillId="0" borderId="14" xfId="5" applyFont="1" applyBorder="1" applyAlignment="1">
      <alignment horizontal="center" vertical="center"/>
    </xf>
    <xf numFmtId="0" fontId="25" fillId="0" borderId="10" xfId="5" applyFont="1" applyBorder="1" applyAlignment="1">
      <alignment horizontal="center" vertical="center"/>
    </xf>
    <xf numFmtId="0" fontId="25" fillId="0" borderId="12" xfId="5" applyFont="1" applyBorder="1" applyAlignment="1">
      <alignment horizontal="center" vertical="center"/>
    </xf>
    <xf numFmtId="0" fontId="25" fillId="0" borderId="63" xfId="5" applyFont="1" applyBorder="1" applyAlignment="1">
      <alignment horizontal="center" vertical="center"/>
    </xf>
    <xf numFmtId="0" fontId="78" fillId="15" borderId="67" xfId="5" applyFont="1" applyFill="1" applyBorder="1" applyAlignment="1">
      <alignment horizontal="center" vertical="center"/>
    </xf>
    <xf numFmtId="0" fontId="79" fillId="15" borderId="81" xfId="5" applyFont="1" applyFill="1" applyBorder="1" applyAlignment="1">
      <alignment horizontal="center" vertical="center"/>
    </xf>
    <xf numFmtId="0" fontId="79" fillId="15" borderId="125" xfId="5" applyFont="1" applyFill="1" applyBorder="1" applyAlignment="1">
      <alignment horizontal="center" vertical="center"/>
    </xf>
    <xf numFmtId="0" fontId="16" fillId="0" borderId="119" xfId="5" applyFont="1" applyBorder="1" applyAlignment="1">
      <alignment horizontal="center"/>
    </xf>
    <xf numFmtId="0" fontId="16" fillId="0" borderId="43" xfId="5" applyFont="1" applyBorder="1" applyAlignment="1">
      <alignment horizontal="center"/>
    </xf>
    <xf numFmtId="0" fontId="16" fillId="0" borderId="44" xfId="5" applyFont="1" applyBorder="1" applyAlignment="1">
      <alignment horizontal="center"/>
    </xf>
    <xf numFmtId="0" fontId="16" fillId="0" borderId="36" xfId="5" applyFont="1" applyBorder="1" applyAlignment="1">
      <alignment horizontal="center"/>
    </xf>
    <xf numFmtId="0" fontId="16" fillId="0" borderId="0" xfId="5" applyFont="1" applyBorder="1" applyAlignment="1">
      <alignment horizontal="center"/>
    </xf>
    <xf numFmtId="0" fontId="16" fillId="0" borderId="37" xfId="5" applyFont="1" applyBorder="1" applyAlignment="1">
      <alignment horizontal="center"/>
    </xf>
    <xf numFmtId="0" fontId="16" fillId="0" borderId="101" xfId="5" applyFont="1" applyBorder="1" applyAlignment="1">
      <alignment horizontal="center"/>
    </xf>
    <xf numFmtId="0" fontId="16" fillId="0" borderId="32" xfId="5" applyFont="1" applyBorder="1" applyAlignment="1">
      <alignment horizontal="center"/>
    </xf>
    <xf numFmtId="0" fontId="16" fillId="0" borderId="47" xfId="5" applyFont="1" applyBorder="1" applyAlignment="1">
      <alignment horizontal="center"/>
    </xf>
    <xf numFmtId="0" fontId="25" fillId="0" borderId="8" xfId="5" applyFont="1" applyBorder="1" applyAlignment="1">
      <alignment horizontal="center" vertical="center"/>
    </xf>
    <xf numFmtId="0" fontId="25" fillId="0" borderId="43" xfId="5" applyFont="1" applyBorder="1" applyAlignment="1">
      <alignment horizontal="center" vertical="center"/>
    </xf>
    <xf numFmtId="0" fontId="25" fillId="0" borderId="118" xfId="5" applyFont="1" applyBorder="1" applyAlignment="1">
      <alignment horizontal="center" vertical="center"/>
    </xf>
    <xf numFmtId="0" fontId="25" fillId="0" borderId="46" xfId="5" applyFont="1" applyBorder="1" applyAlignment="1">
      <alignment horizontal="center" vertical="center"/>
    </xf>
    <xf numFmtId="0" fontId="25" fillId="0" borderId="113" xfId="5" applyFont="1" applyBorder="1" applyAlignment="1">
      <alignment horizontal="center" vertical="center"/>
    </xf>
    <xf numFmtId="0" fontId="25" fillId="0" borderId="124" xfId="5" applyFont="1" applyBorder="1" applyAlignment="1">
      <alignment horizontal="right" vertical="center"/>
    </xf>
    <xf numFmtId="0" fontId="25" fillId="0" borderId="34" xfId="5" applyFont="1" applyBorder="1" applyAlignment="1">
      <alignment horizontal="right" vertical="center"/>
    </xf>
    <xf numFmtId="0" fontId="25" fillId="0" borderId="45" xfId="5" applyFont="1" applyBorder="1" applyAlignment="1">
      <alignment horizontal="right" vertical="center"/>
    </xf>
    <xf numFmtId="0" fontId="25" fillId="0" borderId="0" xfId="5" applyFont="1" applyBorder="1" applyAlignment="1">
      <alignment horizontal="right" vertical="center"/>
    </xf>
    <xf numFmtId="0" fontId="25" fillId="0" borderId="10" xfId="5" applyFont="1" applyBorder="1" applyAlignment="1">
      <alignment horizontal="right" vertical="center"/>
    </xf>
    <xf numFmtId="0" fontId="25" fillId="0" borderId="12" xfId="5" applyFont="1" applyBorder="1" applyAlignment="1">
      <alignment horizontal="right" vertical="center"/>
    </xf>
    <xf numFmtId="0" fontId="25" fillId="0" borderId="34" xfId="5" applyFont="1" applyBorder="1" applyAlignment="1">
      <alignment horizontal="left" vertical="center"/>
    </xf>
    <xf numFmtId="0" fontId="25" fillId="0" borderId="35" xfId="5" applyFont="1" applyBorder="1" applyAlignment="1">
      <alignment horizontal="left" vertical="center"/>
    </xf>
    <xf numFmtId="0" fontId="25" fillId="0" borderId="0" xfId="5" applyFont="1" applyBorder="1" applyAlignment="1">
      <alignment horizontal="left" vertical="center"/>
    </xf>
    <xf numFmtId="0" fontId="25" fillId="0" borderId="37" xfId="5" applyFont="1" applyBorder="1" applyAlignment="1">
      <alignment horizontal="left" vertical="center"/>
    </xf>
    <xf numFmtId="0" fontId="25" fillId="0" borderId="12" xfId="5" applyFont="1" applyBorder="1" applyAlignment="1">
      <alignment horizontal="left" vertical="center"/>
    </xf>
    <xf numFmtId="0" fontId="25" fillId="0" borderId="41" xfId="5" applyFont="1" applyBorder="1" applyAlignment="1">
      <alignment horizontal="left" vertical="center"/>
    </xf>
    <xf numFmtId="0" fontId="60" fillId="0" borderId="43" xfId="5" applyFont="1" applyBorder="1" applyAlignment="1">
      <alignment vertical="center"/>
    </xf>
    <xf numFmtId="0" fontId="60" fillId="0" borderId="44" xfId="5" applyFont="1" applyBorder="1" applyAlignment="1">
      <alignment vertical="center"/>
    </xf>
    <xf numFmtId="0" fontId="60" fillId="0" borderId="0" xfId="5" applyFont="1" applyBorder="1" applyAlignment="1">
      <alignment vertical="center"/>
    </xf>
    <xf numFmtId="0" fontId="60" fillId="0" borderId="37" xfId="5" applyFont="1" applyBorder="1" applyAlignment="1">
      <alignment vertical="center"/>
    </xf>
    <xf numFmtId="0" fontId="60" fillId="0" borderId="12" xfId="5" applyFont="1" applyBorder="1" applyAlignment="1">
      <alignment vertical="center"/>
    </xf>
    <xf numFmtId="0" fontId="60" fillId="0" borderId="41" xfId="5" applyFont="1" applyBorder="1" applyAlignment="1">
      <alignment vertical="center"/>
    </xf>
    <xf numFmtId="0" fontId="60" fillId="0" borderId="43" xfId="5" applyFont="1" applyBorder="1" applyAlignment="1">
      <alignment horizontal="left" vertical="center"/>
    </xf>
    <xf numFmtId="0" fontId="60" fillId="0" borderId="44" xfId="5" applyFont="1" applyBorder="1" applyAlignment="1">
      <alignment horizontal="left" vertical="center"/>
    </xf>
    <xf numFmtId="0" fontId="60" fillId="0" borderId="0" xfId="5" applyFont="1" applyBorder="1" applyAlignment="1">
      <alignment horizontal="left" vertical="center"/>
    </xf>
    <xf numFmtId="0" fontId="60" fillId="0" borderId="37" xfId="5" applyFont="1" applyBorder="1" applyAlignment="1">
      <alignment horizontal="left" vertical="center"/>
    </xf>
    <xf numFmtId="0" fontId="60" fillId="0" borderId="32" xfId="5" applyFont="1" applyBorder="1" applyAlignment="1">
      <alignment horizontal="left" vertical="center"/>
    </xf>
    <xf numFmtId="0" fontId="60" fillId="0" borderId="47" xfId="5" applyFont="1" applyBorder="1" applyAlignment="1">
      <alignment horizontal="left" vertical="center"/>
    </xf>
    <xf numFmtId="0" fontId="60" fillId="0" borderId="81" xfId="5" applyFont="1" applyBorder="1" applyAlignment="1">
      <alignment horizontal="center" vertical="center"/>
    </xf>
    <xf numFmtId="0" fontId="60" fillId="0" borderId="125" xfId="5" applyFont="1" applyBorder="1" applyAlignment="1">
      <alignment horizontal="center" vertical="center"/>
    </xf>
    <xf numFmtId="0" fontId="60" fillId="0" borderId="13" xfId="5" applyFont="1" applyBorder="1" applyAlignment="1">
      <alignment horizontal="center" vertical="center"/>
    </xf>
    <xf numFmtId="0" fontId="60" fillId="0" borderId="19" xfId="5" applyFont="1" applyBorder="1" applyAlignment="1">
      <alignment horizontal="center" vertical="center"/>
    </xf>
    <xf numFmtId="0" fontId="60" fillId="0" borderId="82" xfId="5" applyFont="1" applyBorder="1" applyAlignment="1">
      <alignment horizontal="center" vertical="center"/>
    </xf>
    <xf numFmtId="0" fontId="60" fillId="0" borderId="126" xfId="5" applyFont="1" applyBorder="1" applyAlignment="1">
      <alignment horizontal="center" vertical="center"/>
    </xf>
    <xf numFmtId="198" fontId="53" fillId="0" borderId="189" xfId="5" applyNumberFormat="1" applyFont="1" applyBorder="1" applyAlignment="1">
      <alignment horizontal="right" vertical="center"/>
    </xf>
    <xf numFmtId="198" fontId="53" fillId="0" borderId="143" xfId="5" applyNumberFormat="1" applyFont="1" applyBorder="1" applyAlignment="1">
      <alignment horizontal="right" vertical="center"/>
    </xf>
    <xf numFmtId="198" fontId="53" fillId="0" borderId="190" xfId="5" applyNumberFormat="1" applyFont="1" applyBorder="1" applyAlignment="1">
      <alignment horizontal="right" vertical="center"/>
    </xf>
    <xf numFmtId="0" fontId="50" fillId="0" borderId="140" xfId="5" applyFont="1" applyBorder="1" applyAlignment="1">
      <alignment horizontal="center" vertical="center"/>
    </xf>
    <xf numFmtId="192" fontId="53" fillId="0" borderId="140" xfId="5" applyNumberFormat="1" applyFont="1" applyBorder="1" applyAlignment="1">
      <alignment horizontal="right" vertical="center"/>
    </xf>
    <xf numFmtId="193" fontId="53" fillId="0" borderId="140" xfId="5" applyNumberFormat="1" applyFont="1" applyBorder="1" applyAlignment="1">
      <alignment horizontal="right" vertical="center"/>
    </xf>
    <xf numFmtId="0" fontId="0" fillId="0" borderId="43" xfId="0" applyBorder="1" applyAlignment="1">
      <alignment horizontal="center" vertical="center" textRotation="255"/>
    </xf>
    <xf numFmtId="0" fontId="0" fillId="0" borderId="0" xfId="0" applyAlignment="1">
      <alignment horizontal="center" vertical="center" textRotation="255"/>
    </xf>
    <xf numFmtId="200" fontId="10" fillId="0" borderId="0" xfId="0" applyNumberFormat="1" applyFont="1" applyAlignment="1">
      <alignment horizontal="left" vertical="center"/>
    </xf>
    <xf numFmtId="0" fontId="10" fillId="0" borderId="12" xfId="0" applyNumberFormat="1" applyFont="1" applyBorder="1" applyAlignment="1">
      <alignment horizontal="center" vertical="center"/>
    </xf>
    <xf numFmtId="0" fontId="0" fillId="0" borderId="12" xfId="0" applyNumberFormat="1" applyFont="1" applyBorder="1" applyAlignment="1">
      <alignment horizontal="center" vertical="center"/>
    </xf>
    <xf numFmtId="0" fontId="44" fillId="0" borderId="0" xfId="0" applyFont="1" applyFill="1" applyAlignment="1">
      <alignment horizontal="left" vertical="center" wrapText="1"/>
    </xf>
    <xf numFmtId="0" fontId="10" fillId="0" borderId="12" xfId="0" applyFont="1" applyFill="1" applyBorder="1" applyAlignment="1">
      <alignment horizontal="center" vertical="center"/>
    </xf>
    <xf numFmtId="0" fontId="9" fillId="0" borderId="32" xfId="0" applyFont="1" applyBorder="1" applyAlignment="1">
      <alignment horizontal="center" vertical="top"/>
    </xf>
  </cellXfs>
  <cellStyles count="6">
    <cellStyle name="パーセント" xfId="1" builtinId="5"/>
    <cellStyle name="パーセント 2" xfId="2" xr:uid="{00000000-0005-0000-0000-000001000000}"/>
    <cellStyle name="桁区切り" xfId="3" builtinId="6"/>
    <cellStyle name="桁区切り 2" xfId="4" xr:uid="{00000000-0005-0000-0000-000003000000}"/>
    <cellStyle name="標準" xfId="0" builtinId="0"/>
    <cellStyle name="標準 2" xfId="5" xr:uid="{00000000-0005-0000-0000-000005000000}"/>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21</xdr:col>
      <xdr:colOff>28575</xdr:colOff>
      <xdr:row>37</xdr:row>
      <xdr:rowOff>47625</xdr:rowOff>
    </xdr:from>
    <xdr:to>
      <xdr:col>21</xdr:col>
      <xdr:colOff>190500</xdr:colOff>
      <xdr:row>37</xdr:row>
      <xdr:rowOff>161925</xdr:rowOff>
    </xdr:to>
    <xdr:sp macro="" textlink="">
      <xdr:nvSpPr>
        <xdr:cNvPr id="22548" name="AutoShape 6">
          <a:extLst>
            <a:ext uri="{FF2B5EF4-FFF2-40B4-BE49-F238E27FC236}">
              <a16:creationId xmlns:a16="http://schemas.microsoft.com/office/drawing/2014/main" id="{00000000-0008-0000-0000-000014580000}"/>
            </a:ext>
          </a:extLst>
        </xdr:cNvPr>
        <xdr:cNvSpPr>
          <a:spLocks noChangeArrowheads="1"/>
        </xdr:cNvSpPr>
      </xdr:nvSpPr>
      <xdr:spPr bwMode="auto">
        <a:xfrm rot="-5400000">
          <a:off x="4986338" y="6081712"/>
          <a:ext cx="114300" cy="161925"/>
        </a:xfrm>
        <a:prstGeom prst="flowChartExtract">
          <a:avLst/>
        </a:prstGeom>
        <a:solidFill>
          <a:srgbClr val="00FF00"/>
        </a:solidFill>
        <a:ln w="9525">
          <a:solidFill>
            <a:srgbClr val="000000"/>
          </a:solidFill>
          <a:miter lim="800000"/>
          <a:headEnd/>
          <a:tailEnd/>
        </a:ln>
      </xdr:spPr>
    </xdr:sp>
    <xdr:clientData/>
  </xdr:twoCellAnchor>
  <xdr:twoCellAnchor>
    <xdr:from>
      <xdr:col>21</xdr:col>
      <xdr:colOff>47625</xdr:colOff>
      <xdr:row>39</xdr:row>
      <xdr:rowOff>76200</xdr:rowOff>
    </xdr:from>
    <xdr:to>
      <xdr:col>21</xdr:col>
      <xdr:colOff>180975</xdr:colOff>
      <xdr:row>39</xdr:row>
      <xdr:rowOff>200025</xdr:rowOff>
    </xdr:to>
    <xdr:sp macro="" textlink="">
      <xdr:nvSpPr>
        <xdr:cNvPr id="22549" name="AutoShape 7">
          <a:extLst>
            <a:ext uri="{FF2B5EF4-FFF2-40B4-BE49-F238E27FC236}">
              <a16:creationId xmlns:a16="http://schemas.microsoft.com/office/drawing/2014/main" id="{00000000-0008-0000-0000-000015580000}"/>
            </a:ext>
          </a:extLst>
        </xdr:cNvPr>
        <xdr:cNvSpPr>
          <a:spLocks noChangeArrowheads="1"/>
        </xdr:cNvSpPr>
      </xdr:nvSpPr>
      <xdr:spPr bwMode="auto">
        <a:xfrm rot="-5400000">
          <a:off x="4991100" y="6391275"/>
          <a:ext cx="114300" cy="133350"/>
        </a:xfrm>
        <a:prstGeom prst="flowChartExtract">
          <a:avLst/>
        </a:prstGeom>
        <a:solidFill>
          <a:srgbClr val="00FF00"/>
        </a:solidFill>
        <a:ln w="9525">
          <a:solidFill>
            <a:srgbClr val="000000"/>
          </a:solidFill>
          <a:miter lim="800000"/>
          <a:headEnd/>
          <a:tailEnd/>
        </a:ln>
      </xdr:spPr>
    </xdr:sp>
    <xdr:clientData/>
  </xdr:twoCellAnchor>
  <xdr:twoCellAnchor>
    <xdr:from>
      <xdr:col>21</xdr:col>
      <xdr:colOff>57150</xdr:colOff>
      <xdr:row>58</xdr:row>
      <xdr:rowOff>47625</xdr:rowOff>
    </xdr:from>
    <xdr:to>
      <xdr:col>21</xdr:col>
      <xdr:colOff>190500</xdr:colOff>
      <xdr:row>58</xdr:row>
      <xdr:rowOff>171450</xdr:rowOff>
    </xdr:to>
    <xdr:sp macro="" textlink="">
      <xdr:nvSpPr>
        <xdr:cNvPr id="22550" name="AutoShape 13">
          <a:extLst>
            <a:ext uri="{FF2B5EF4-FFF2-40B4-BE49-F238E27FC236}">
              <a16:creationId xmlns:a16="http://schemas.microsoft.com/office/drawing/2014/main" id="{00000000-0008-0000-0000-000016580000}"/>
            </a:ext>
          </a:extLst>
        </xdr:cNvPr>
        <xdr:cNvSpPr>
          <a:spLocks noChangeArrowheads="1"/>
        </xdr:cNvSpPr>
      </xdr:nvSpPr>
      <xdr:spPr bwMode="auto">
        <a:xfrm rot="-5400000">
          <a:off x="4995862" y="9453563"/>
          <a:ext cx="123825" cy="133350"/>
        </a:xfrm>
        <a:prstGeom prst="flowChartExtract">
          <a:avLst/>
        </a:prstGeom>
        <a:solidFill>
          <a:srgbClr val="00B0F0"/>
        </a:solidFill>
        <a:ln w="9525">
          <a:solidFill>
            <a:srgbClr val="000000"/>
          </a:solidFill>
          <a:miter lim="800000"/>
          <a:headEnd/>
          <a:tailEnd/>
        </a:ln>
      </xdr:spPr>
    </xdr:sp>
    <xdr:clientData/>
  </xdr:twoCellAnchor>
  <xdr:twoCellAnchor>
    <xdr:from>
      <xdr:col>21</xdr:col>
      <xdr:colOff>38100</xdr:colOff>
      <xdr:row>60</xdr:row>
      <xdr:rowOff>19050</xdr:rowOff>
    </xdr:from>
    <xdr:to>
      <xdr:col>21</xdr:col>
      <xdr:colOff>171450</xdr:colOff>
      <xdr:row>60</xdr:row>
      <xdr:rowOff>123825</xdr:rowOff>
    </xdr:to>
    <xdr:sp macro="" textlink="">
      <xdr:nvSpPr>
        <xdr:cNvPr id="22551" name="AutoShape 14">
          <a:extLst>
            <a:ext uri="{FF2B5EF4-FFF2-40B4-BE49-F238E27FC236}">
              <a16:creationId xmlns:a16="http://schemas.microsoft.com/office/drawing/2014/main" id="{00000000-0008-0000-0000-000017580000}"/>
            </a:ext>
          </a:extLst>
        </xdr:cNvPr>
        <xdr:cNvSpPr>
          <a:spLocks noChangeArrowheads="1"/>
        </xdr:cNvSpPr>
      </xdr:nvSpPr>
      <xdr:spPr bwMode="auto">
        <a:xfrm rot="-5400000">
          <a:off x="4986337" y="9758363"/>
          <a:ext cx="104775" cy="133350"/>
        </a:xfrm>
        <a:prstGeom prst="flowChartExtract">
          <a:avLst/>
        </a:prstGeom>
        <a:solidFill>
          <a:srgbClr val="FF99CC"/>
        </a:solidFill>
        <a:ln w="9525">
          <a:solidFill>
            <a:srgbClr val="000000"/>
          </a:solidFill>
          <a:miter lim="800000"/>
          <a:headEnd/>
          <a:tailEnd/>
        </a:ln>
      </xdr:spPr>
    </xdr:sp>
    <xdr:clientData/>
  </xdr:twoCellAnchor>
  <xdr:twoCellAnchor>
    <xdr:from>
      <xdr:col>0</xdr:col>
      <xdr:colOff>158149</xdr:colOff>
      <xdr:row>31</xdr:row>
      <xdr:rowOff>0</xdr:rowOff>
    </xdr:from>
    <xdr:to>
      <xdr:col>15</xdr:col>
      <xdr:colOff>265980</xdr:colOff>
      <xdr:row>32</xdr:row>
      <xdr:rowOff>1</xdr:rowOff>
    </xdr:to>
    <xdr:sp macro="" textlink="">
      <xdr:nvSpPr>
        <xdr:cNvPr id="22552" name="正方形/長方形 1">
          <a:extLst>
            <a:ext uri="{FF2B5EF4-FFF2-40B4-BE49-F238E27FC236}">
              <a16:creationId xmlns:a16="http://schemas.microsoft.com/office/drawing/2014/main" id="{00000000-0008-0000-0000-000018580000}"/>
            </a:ext>
          </a:extLst>
        </xdr:cNvPr>
        <xdr:cNvSpPr>
          <a:spLocks noChangeArrowheads="1"/>
        </xdr:cNvSpPr>
      </xdr:nvSpPr>
      <xdr:spPr bwMode="auto">
        <a:xfrm>
          <a:off x="158149" y="5262113"/>
          <a:ext cx="3687793" cy="172530"/>
        </a:xfrm>
        <a:prstGeom prst="rect">
          <a:avLst/>
        </a:prstGeom>
        <a:noFill/>
        <a:ln w="19050" algn="ctr">
          <a:solidFill>
            <a:srgbClr val="400000"/>
          </a:solidFill>
          <a:round/>
          <a:headEnd/>
          <a:tailEnd/>
        </a:ln>
      </xdr:spPr>
    </xdr:sp>
    <xdr:clientData/>
  </xdr:twoCellAnchor>
  <xdr:twoCellAnchor>
    <xdr:from>
      <xdr:col>1</xdr:col>
      <xdr:colOff>0</xdr:colOff>
      <xdr:row>32</xdr:row>
      <xdr:rowOff>43131</xdr:rowOff>
    </xdr:from>
    <xdr:to>
      <xdr:col>14</xdr:col>
      <xdr:colOff>0</xdr:colOff>
      <xdr:row>34</xdr:row>
      <xdr:rowOff>0</xdr:rowOff>
    </xdr:to>
    <xdr:sp macro="" textlink="">
      <xdr:nvSpPr>
        <xdr:cNvPr id="7" name="正方形/長方形 1">
          <a:extLst>
            <a:ext uri="{FF2B5EF4-FFF2-40B4-BE49-F238E27FC236}">
              <a16:creationId xmlns:a16="http://schemas.microsoft.com/office/drawing/2014/main" id="{D37EC191-535F-4A42-8F3E-E69452D5BCFB}"/>
            </a:ext>
          </a:extLst>
        </xdr:cNvPr>
        <xdr:cNvSpPr>
          <a:spLocks noChangeArrowheads="1"/>
        </xdr:cNvSpPr>
      </xdr:nvSpPr>
      <xdr:spPr bwMode="auto">
        <a:xfrm>
          <a:off x="158151" y="5477773"/>
          <a:ext cx="3177396" cy="172529"/>
        </a:xfrm>
        <a:prstGeom prst="rect">
          <a:avLst/>
        </a:prstGeom>
        <a:noFill/>
        <a:ln w="19050" algn="ctr">
          <a:solidFill>
            <a:srgbClr val="4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375" name="Line 1">
          <a:extLst>
            <a:ext uri="{FF2B5EF4-FFF2-40B4-BE49-F238E27FC236}">
              <a16:creationId xmlns:a16="http://schemas.microsoft.com/office/drawing/2014/main" id="{00000000-0008-0000-0900-00006F2C0000}"/>
            </a:ext>
          </a:extLst>
        </xdr:cNvPr>
        <xdr:cNvSpPr>
          <a:spLocks noChangeShapeType="1"/>
        </xdr:cNvSpPr>
      </xdr:nvSpPr>
      <xdr:spPr bwMode="auto">
        <a:xfrm>
          <a:off x="0" y="0"/>
          <a:ext cx="0" cy="0"/>
        </a:xfrm>
        <a:prstGeom prst="line">
          <a:avLst/>
        </a:prstGeom>
        <a:noFill/>
        <a:ln w="9525">
          <a:solidFill>
            <a:srgbClr val="000000"/>
          </a:solidFill>
          <a:round/>
          <a:headEnd/>
          <a:tailEnd/>
        </a:ln>
      </xdr:spPr>
    </xdr:sp>
    <xdr:clientData/>
  </xdr:twoCellAnchor>
  <xdr:twoCellAnchor editAs="oneCell">
    <xdr:from>
      <xdr:col>13</xdr:col>
      <xdr:colOff>81915</xdr:colOff>
      <xdr:row>3</xdr:row>
      <xdr:rowOff>28575</xdr:rowOff>
    </xdr:from>
    <xdr:to>
      <xdr:col>15</xdr:col>
      <xdr:colOff>0</xdr:colOff>
      <xdr:row>42</xdr:row>
      <xdr:rowOff>9525</xdr:rowOff>
    </xdr:to>
    <xdr:pic>
      <xdr:nvPicPr>
        <xdr:cNvPr id="5" name="図 4">
          <a:extLst>
            <a:ext uri="{FF2B5EF4-FFF2-40B4-BE49-F238E27FC236}">
              <a16:creationId xmlns:a16="http://schemas.microsoft.com/office/drawing/2014/main" id="{2FAC733E-74BA-46AA-9766-4AE828233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54915" y="1114425"/>
          <a:ext cx="1832610" cy="11115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1695450</xdr:colOff>
      <xdr:row>2</xdr:row>
      <xdr:rowOff>257175</xdr:rowOff>
    </xdr:from>
    <xdr:to>
      <xdr:col>6</xdr:col>
      <xdr:colOff>0</xdr:colOff>
      <xdr:row>2</xdr:row>
      <xdr:rowOff>257175</xdr:rowOff>
    </xdr:to>
    <xdr:cxnSp macro="">
      <xdr:nvCxnSpPr>
        <xdr:cNvPr id="6" name="直線コネクタ 5">
          <a:extLst>
            <a:ext uri="{FF2B5EF4-FFF2-40B4-BE49-F238E27FC236}">
              <a16:creationId xmlns:a16="http://schemas.microsoft.com/office/drawing/2014/main" id="{0CDD47F3-BFDA-468B-BC77-246F820858F5}"/>
            </a:ext>
          </a:extLst>
        </xdr:cNvPr>
        <xdr:cNvCxnSpPr/>
      </xdr:nvCxnSpPr>
      <xdr:spPr bwMode="auto">
        <a:xfrm>
          <a:off x="4448175" y="1038225"/>
          <a:ext cx="2505075" cy="0"/>
        </a:xfrm>
        <a:prstGeom prst="line">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142875</xdr:colOff>
      <xdr:row>18</xdr:row>
      <xdr:rowOff>76200</xdr:rowOff>
    </xdr:from>
    <xdr:to>
      <xdr:col>32</xdr:col>
      <xdr:colOff>80775</xdr:colOff>
      <xdr:row>25</xdr:row>
      <xdr:rowOff>54525</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5591175" y="3181350"/>
          <a:ext cx="1195200" cy="11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57150</xdr:colOff>
      <xdr:row>2</xdr:row>
      <xdr:rowOff>0</xdr:rowOff>
    </xdr:from>
    <xdr:to>
      <xdr:col>34</xdr:col>
      <xdr:colOff>190500</xdr:colOff>
      <xdr:row>3</xdr:row>
      <xdr:rowOff>47625</xdr:rowOff>
    </xdr:to>
    <xdr:sp macro="" textlink="">
      <xdr:nvSpPr>
        <xdr:cNvPr id="28695" name="左矢印 3">
          <a:extLst>
            <a:ext uri="{FF2B5EF4-FFF2-40B4-BE49-F238E27FC236}">
              <a16:creationId xmlns:a16="http://schemas.microsoft.com/office/drawing/2014/main" id="{00000000-0008-0000-0B00-000017700000}"/>
            </a:ext>
          </a:extLst>
        </xdr:cNvPr>
        <xdr:cNvSpPr>
          <a:spLocks noChangeArrowheads="1"/>
        </xdr:cNvSpPr>
      </xdr:nvSpPr>
      <xdr:spPr bwMode="auto">
        <a:xfrm>
          <a:off x="6972300" y="352425"/>
          <a:ext cx="342900" cy="228600"/>
        </a:xfrm>
        <a:prstGeom prst="leftArrow">
          <a:avLst>
            <a:gd name="adj1" fmla="val 50000"/>
            <a:gd name="adj2" fmla="val 50000"/>
          </a:avLst>
        </a:prstGeom>
        <a:solidFill>
          <a:srgbClr val="FF0000"/>
        </a:solidFill>
        <a:ln w="12700" algn="ctr">
          <a:noFill/>
          <a:round/>
          <a:headEnd/>
          <a:tailEnd/>
        </a:ln>
      </xdr:spPr>
    </xdr:sp>
    <xdr:clientData/>
  </xdr:twoCellAnchor>
  <xdr:oneCellAnchor>
    <xdr:from>
      <xdr:col>27</xdr:col>
      <xdr:colOff>9525</xdr:colOff>
      <xdr:row>0</xdr:row>
      <xdr:rowOff>95250</xdr:rowOff>
    </xdr:from>
    <xdr:ext cx="442172" cy="259045"/>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5667375" y="95250"/>
          <a:ext cx="4421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b="1">
              <a:solidFill>
                <a:srgbClr val="FF0000"/>
              </a:solidFill>
              <a:latin typeface="HG丸ｺﾞｼｯｸM-PRO" pitchFamily="50" charset="-128"/>
              <a:ea typeface="HG丸ｺﾞｼｯｸM-PRO" pitchFamily="50" charset="-128"/>
            </a:rPr>
            <a:t>※</a:t>
          </a:r>
          <a:r>
            <a:rPr kumimoji="1" lang="ja-JP" altLang="en-US" sz="1000" b="1">
              <a:solidFill>
                <a:srgbClr val="FF0000"/>
              </a:solidFill>
              <a:latin typeface="HG丸ｺﾞｼｯｸM-PRO" pitchFamily="50" charset="-128"/>
              <a:ea typeface="HG丸ｺﾞｼｯｸM-PRO" pitchFamily="50" charset="-128"/>
            </a:rPr>
            <a:t>１</a:t>
          </a:r>
        </a:p>
      </xdr:txBody>
    </xdr:sp>
    <xdr:clientData fPrintsWithSheet="0"/>
  </xdr:oneCellAnchor>
  <xdr:twoCellAnchor>
    <xdr:from>
      <xdr:col>26</xdr:col>
      <xdr:colOff>142875</xdr:colOff>
      <xdr:row>18</xdr:row>
      <xdr:rowOff>76200</xdr:rowOff>
    </xdr:from>
    <xdr:to>
      <xdr:col>32</xdr:col>
      <xdr:colOff>80775</xdr:colOff>
      <xdr:row>25</xdr:row>
      <xdr:rowOff>54525</xdr:rowOff>
    </xdr:to>
    <xdr:sp macro="" textlink="">
      <xdr:nvSpPr>
        <xdr:cNvPr id="9" name="円/楕円 8">
          <a:extLst>
            <a:ext uri="{FF2B5EF4-FFF2-40B4-BE49-F238E27FC236}">
              <a16:creationId xmlns:a16="http://schemas.microsoft.com/office/drawing/2014/main" id="{00000000-0008-0000-0B00-000009000000}"/>
            </a:ext>
          </a:extLst>
        </xdr:cNvPr>
        <xdr:cNvSpPr/>
      </xdr:nvSpPr>
      <xdr:spPr>
        <a:xfrm>
          <a:off x="5591175" y="3257550"/>
          <a:ext cx="1195200" cy="11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57150</xdr:colOff>
      <xdr:row>2</xdr:row>
      <xdr:rowOff>0</xdr:rowOff>
    </xdr:from>
    <xdr:to>
      <xdr:col>34</xdr:col>
      <xdr:colOff>190500</xdr:colOff>
      <xdr:row>3</xdr:row>
      <xdr:rowOff>47625</xdr:rowOff>
    </xdr:to>
    <xdr:sp macro="" textlink="">
      <xdr:nvSpPr>
        <xdr:cNvPr id="28700" name="左矢印 9">
          <a:extLst>
            <a:ext uri="{FF2B5EF4-FFF2-40B4-BE49-F238E27FC236}">
              <a16:creationId xmlns:a16="http://schemas.microsoft.com/office/drawing/2014/main" id="{00000000-0008-0000-0B00-00001C700000}"/>
            </a:ext>
          </a:extLst>
        </xdr:cNvPr>
        <xdr:cNvSpPr>
          <a:spLocks noChangeArrowheads="1"/>
        </xdr:cNvSpPr>
      </xdr:nvSpPr>
      <xdr:spPr bwMode="auto">
        <a:xfrm>
          <a:off x="6972300" y="352425"/>
          <a:ext cx="342900" cy="228600"/>
        </a:xfrm>
        <a:prstGeom prst="leftArrow">
          <a:avLst>
            <a:gd name="adj1" fmla="val 50000"/>
            <a:gd name="adj2" fmla="val 50000"/>
          </a:avLst>
        </a:prstGeom>
        <a:solidFill>
          <a:srgbClr val="FF0000"/>
        </a:solidFill>
        <a:ln w="12700" algn="ctr">
          <a:noFill/>
          <a:round/>
          <a:headEnd/>
          <a:tailEnd/>
        </a:ln>
      </xdr:spPr>
    </xdr:sp>
    <xdr:clientData/>
  </xdr:twoCellAnchor>
  <xdr:oneCellAnchor>
    <xdr:from>
      <xdr:col>27</xdr:col>
      <xdr:colOff>9525</xdr:colOff>
      <xdr:row>0</xdr:row>
      <xdr:rowOff>95250</xdr:rowOff>
    </xdr:from>
    <xdr:ext cx="442172" cy="259045"/>
    <xdr:sp macro="" textlink="">
      <xdr:nvSpPr>
        <xdr:cNvPr id="11" name="テキスト ボックス 10">
          <a:extLst>
            <a:ext uri="{FF2B5EF4-FFF2-40B4-BE49-F238E27FC236}">
              <a16:creationId xmlns:a16="http://schemas.microsoft.com/office/drawing/2014/main" id="{00000000-0008-0000-0B00-00000B000000}"/>
            </a:ext>
          </a:extLst>
        </xdr:cNvPr>
        <xdr:cNvSpPr txBox="1"/>
      </xdr:nvSpPr>
      <xdr:spPr>
        <a:xfrm>
          <a:off x="5667375" y="95250"/>
          <a:ext cx="4421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b="1">
              <a:solidFill>
                <a:srgbClr val="FF0000"/>
              </a:solidFill>
              <a:latin typeface="HG丸ｺﾞｼｯｸM-PRO" pitchFamily="50" charset="-128"/>
              <a:ea typeface="HG丸ｺﾞｼｯｸM-PRO" pitchFamily="50" charset="-128"/>
            </a:rPr>
            <a:t>※</a:t>
          </a:r>
          <a:r>
            <a:rPr kumimoji="1" lang="ja-JP" altLang="en-US" sz="1000" b="1">
              <a:solidFill>
                <a:srgbClr val="FF0000"/>
              </a:solidFill>
              <a:latin typeface="HG丸ｺﾞｼｯｸM-PRO" pitchFamily="50" charset="-128"/>
              <a:ea typeface="HG丸ｺﾞｼｯｸM-PRO" pitchFamily="50" charset="-128"/>
            </a:rPr>
            <a:t>１</a:t>
          </a:r>
        </a:p>
      </xdr:txBody>
    </xdr:sp>
    <xdr:clientData fPrintsWithSheet="0"/>
  </xdr:oneCellAnchor>
  <xdr:oneCellAnchor>
    <xdr:from>
      <xdr:col>4</xdr:col>
      <xdr:colOff>17145</xdr:colOff>
      <xdr:row>36</xdr:row>
      <xdr:rowOff>121920</xdr:rowOff>
    </xdr:from>
    <xdr:ext cx="1211101" cy="259045"/>
    <xdr:sp macro="" textlink="">
      <xdr:nvSpPr>
        <xdr:cNvPr id="21" name="テキスト ボックス 20">
          <a:extLst>
            <a:ext uri="{FF2B5EF4-FFF2-40B4-BE49-F238E27FC236}">
              <a16:creationId xmlns:a16="http://schemas.microsoft.com/office/drawing/2014/main" id="{ECCC75FA-7F1F-4DC1-B927-8E3FC5D2CE46}"/>
            </a:ext>
          </a:extLst>
        </xdr:cNvPr>
        <xdr:cNvSpPr txBox="1"/>
      </xdr:nvSpPr>
      <xdr:spPr>
        <a:xfrm>
          <a:off x="901065" y="6347460"/>
          <a:ext cx="121110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b="1">
              <a:solidFill>
                <a:srgbClr val="FF0000"/>
              </a:solidFill>
              <a:latin typeface="HG丸ｺﾞｼｯｸM-PRO" pitchFamily="50" charset="-128"/>
              <a:ea typeface="HG丸ｺﾞｼｯｸM-PRO" pitchFamily="50" charset="-128"/>
            </a:rPr>
            <a:t>※</a:t>
          </a:r>
          <a:r>
            <a:rPr kumimoji="1" lang="ja-JP" altLang="en-US" sz="1000" b="1">
              <a:solidFill>
                <a:srgbClr val="FF0000"/>
              </a:solidFill>
              <a:latin typeface="HG丸ｺﾞｼｯｸM-PRO" pitchFamily="50" charset="-128"/>
              <a:ea typeface="HG丸ｺﾞｼｯｸM-PRO" pitchFamily="50" charset="-128"/>
            </a:rPr>
            <a:t>２金融機関種類</a:t>
          </a:r>
        </a:p>
      </xdr:txBody>
    </xdr:sp>
    <xdr:clientData fPrintsWithSheet="0"/>
  </xdr:oneCellAnchor>
  <xdr:oneCellAnchor>
    <xdr:from>
      <xdr:col>9</xdr:col>
      <xdr:colOff>192405</xdr:colOff>
      <xdr:row>36</xdr:row>
      <xdr:rowOff>121920</xdr:rowOff>
    </xdr:from>
    <xdr:ext cx="1348959" cy="259045"/>
    <xdr:sp macro="" textlink="">
      <xdr:nvSpPr>
        <xdr:cNvPr id="22" name="テキスト ボックス 21">
          <a:extLst>
            <a:ext uri="{FF2B5EF4-FFF2-40B4-BE49-F238E27FC236}">
              <a16:creationId xmlns:a16="http://schemas.microsoft.com/office/drawing/2014/main" id="{776A193A-B80D-4E60-8D1F-945D94930C84}"/>
            </a:ext>
          </a:extLst>
        </xdr:cNvPr>
        <xdr:cNvSpPr txBox="1"/>
      </xdr:nvSpPr>
      <xdr:spPr>
        <a:xfrm>
          <a:off x="2181225" y="6347460"/>
          <a:ext cx="13489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b="1">
              <a:solidFill>
                <a:srgbClr val="FF0000"/>
              </a:solidFill>
              <a:latin typeface="HG丸ｺﾞｼｯｸM-PRO" pitchFamily="50" charset="-128"/>
              <a:ea typeface="HG丸ｺﾞｼｯｸM-PRO" pitchFamily="50" charset="-128"/>
            </a:rPr>
            <a:t>※4</a:t>
          </a:r>
          <a:r>
            <a:rPr kumimoji="1" lang="ja-JP" altLang="en-US" sz="1000" b="1">
              <a:solidFill>
                <a:srgbClr val="FF0000"/>
              </a:solidFill>
              <a:latin typeface="HG丸ｺﾞｼｯｸM-PRO" pitchFamily="50" charset="-128"/>
              <a:ea typeface="HG丸ｺﾞｼｯｸM-PRO" pitchFamily="50" charset="-128"/>
            </a:rPr>
            <a:t>本店、支店 区分</a:t>
          </a:r>
        </a:p>
      </xdr:txBody>
    </xdr:sp>
    <xdr:clientData fPrintsWithSheet="0"/>
  </xdr:oneCellAnchor>
  <xdr:oneCellAnchor>
    <xdr:from>
      <xdr:col>16</xdr:col>
      <xdr:colOff>11430</xdr:colOff>
      <xdr:row>36</xdr:row>
      <xdr:rowOff>121920</xdr:rowOff>
    </xdr:from>
    <xdr:ext cx="967188" cy="259045"/>
    <xdr:sp macro="" textlink="">
      <xdr:nvSpPr>
        <xdr:cNvPr id="23" name="テキスト ボックス 22">
          <a:extLst>
            <a:ext uri="{FF2B5EF4-FFF2-40B4-BE49-F238E27FC236}">
              <a16:creationId xmlns:a16="http://schemas.microsoft.com/office/drawing/2014/main" id="{DB97236C-0082-4F86-B97D-BA93EEC029F3}"/>
            </a:ext>
          </a:extLst>
        </xdr:cNvPr>
        <xdr:cNvSpPr txBox="1"/>
      </xdr:nvSpPr>
      <xdr:spPr>
        <a:xfrm>
          <a:off x="3547110" y="6347460"/>
          <a:ext cx="9671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b="1">
              <a:solidFill>
                <a:srgbClr val="FF0000"/>
              </a:solidFill>
              <a:latin typeface="HG丸ｺﾞｼｯｸM-PRO" pitchFamily="50" charset="-128"/>
              <a:ea typeface="HG丸ｺﾞｼｯｸM-PRO" pitchFamily="50" charset="-128"/>
            </a:rPr>
            <a:t>※3 </a:t>
          </a:r>
          <a:r>
            <a:rPr kumimoji="1" lang="ja-JP" altLang="en-US" sz="1000" b="1">
              <a:solidFill>
                <a:srgbClr val="FF0000"/>
              </a:solidFill>
              <a:latin typeface="HG丸ｺﾞｼｯｸM-PRO" pitchFamily="50" charset="-128"/>
              <a:ea typeface="HG丸ｺﾞｼｯｸM-PRO" pitchFamily="50" charset="-128"/>
            </a:rPr>
            <a:t>預金種類</a:t>
          </a:r>
        </a:p>
      </xdr:txBody>
    </xdr:sp>
    <xdr:clientData fPrintsWithSheet="0"/>
  </xdr:oneCellAnchor>
  <xdr:oneCellAnchor>
    <xdr:from>
      <xdr:col>3</xdr:col>
      <xdr:colOff>68580</xdr:colOff>
      <xdr:row>42</xdr:row>
      <xdr:rowOff>152400</xdr:rowOff>
    </xdr:from>
    <xdr:ext cx="408189" cy="259045"/>
    <xdr:sp macro="" textlink="">
      <xdr:nvSpPr>
        <xdr:cNvPr id="24" name="テキスト ボックス 23">
          <a:extLst>
            <a:ext uri="{FF2B5EF4-FFF2-40B4-BE49-F238E27FC236}">
              <a16:creationId xmlns:a16="http://schemas.microsoft.com/office/drawing/2014/main" id="{75F4A0EB-3D4C-4199-87A2-2CAB1D55E900}"/>
            </a:ext>
          </a:extLst>
        </xdr:cNvPr>
        <xdr:cNvSpPr txBox="1"/>
      </xdr:nvSpPr>
      <xdr:spPr>
        <a:xfrm>
          <a:off x="731520" y="7429500"/>
          <a:ext cx="408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b="1">
              <a:solidFill>
                <a:srgbClr val="FF0000"/>
              </a:solidFill>
              <a:latin typeface="HG丸ｺﾞｼｯｸM-PRO" pitchFamily="50" charset="-128"/>
              <a:ea typeface="HG丸ｺﾞｼｯｸM-PRO" pitchFamily="50" charset="-128"/>
            </a:rPr>
            <a:t>※5</a:t>
          </a:r>
        </a:p>
      </xdr:txBody>
    </xdr:sp>
    <xdr:clientData fPrintsWithSheet="0"/>
  </xdr:oneCellAnchor>
  <xdr:twoCellAnchor>
    <xdr:from>
      <xdr:col>13</xdr:col>
      <xdr:colOff>0</xdr:colOff>
      <xdr:row>38</xdr:row>
      <xdr:rowOff>0</xdr:rowOff>
    </xdr:from>
    <xdr:to>
      <xdr:col>15</xdr:col>
      <xdr:colOff>0</xdr:colOff>
      <xdr:row>41</xdr:row>
      <xdr:rowOff>0</xdr:rowOff>
    </xdr:to>
    <xdr:sp macro="" textlink="">
      <xdr:nvSpPr>
        <xdr:cNvPr id="25" name="正方形/長方形 24">
          <a:extLst>
            <a:ext uri="{FF2B5EF4-FFF2-40B4-BE49-F238E27FC236}">
              <a16:creationId xmlns:a16="http://schemas.microsoft.com/office/drawing/2014/main" id="{82BF3881-313A-4F3A-98F9-79318E71CA6B}"/>
            </a:ext>
          </a:extLst>
        </xdr:cNvPr>
        <xdr:cNvSpPr/>
      </xdr:nvSpPr>
      <xdr:spPr bwMode="auto">
        <a:xfrm>
          <a:off x="2872740" y="6576060"/>
          <a:ext cx="441960" cy="525780"/>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xdr:col>
      <xdr:colOff>0</xdr:colOff>
      <xdr:row>38</xdr:row>
      <xdr:rowOff>0</xdr:rowOff>
    </xdr:from>
    <xdr:to>
      <xdr:col>10</xdr:col>
      <xdr:colOff>0</xdr:colOff>
      <xdr:row>41</xdr:row>
      <xdr:rowOff>0</xdr:rowOff>
    </xdr:to>
    <xdr:sp macro="" textlink="">
      <xdr:nvSpPr>
        <xdr:cNvPr id="26" name="正方形/長方形 25">
          <a:extLst>
            <a:ext uri="{FF2B5EF4-FFF2-40B4-BE49-F238E27FC236}">
              <a16:creationId xmlns:a16="http://schemas.microsoft.com/office/drawing/2014/main" id="{BB264B5C-0162-43B1-AFA9-026848BD6F58}"/>
            </a:ext>
          </a:extLst>
        </xdr:cNvPr>
        <xdr:cNvSpPr/>
      </xdr:nvSpPr>
      <xdr:spPr bwMode="auto">
        <a:xfrm>
          <a:off x="1104900" y="6576060"/>
          <a:ext cx="1104900" cy="525780"/>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16</xdr:col>
      <xdr:colOff>0</xdr:colOff>
      <xdr:row>38</xdr:row>
      <xdr:rowOff>0</xdr:rowOff>
    </xdr:from>
    <xdr:to>
      <xdr:col>18</xdr:col>
      <xdr:colOff>213360</xdr:colOff>
      <xdr:row>43</xdr:row>
      <xdr:rowOff>0</xdr:rowOff>
    </xdr:to>
    <xdr:sp macro="" textlink="">
      <xdr:nvSpPr>
        <xdr:cNvPr id="27" name="正方形/長方形 26">
          <a:extLst>
            <a:ext uri="{FF2B5EF4-FFF2-40B4-BE49-F238E27FC236}">
              <a16:creationId xmlns:a16="http://schemas.microsoft.com/office/drawing/2014/main" id="{6A5F67F5-5BE9-4FAD-BEE4-D06074CBC8FC}"/>
            </a:ext>
          </a:extLst>
        </xdr:cNvPr>
        <xdr:cNvSpPr/>
      </xdr:nvSpPr>
      <xdr:spPr bwMode="auto">
        <a:xfrm>
          <a:off x="3535680" y="6576060"/>
          <a:ext cx="655320" cy="876300"/>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417" name="Line 1">
          <a:extLst>
            <a:ext uri="{FF2B5EF4-FFF2-40B4-BE49-F238E27FC236}">
              <a16:creationId xmlns:a16="http://schemas.microsoft.com/office/drawing/2014/main" id="{00000000-0008-0000-0C00-000069340000}"/>
            </a:ext>
          </a:extLst>
        </xdr:cNvPr>
        <xdr:cNvSpPr>
          <a:spLocks noChangeShapeType="1"/>
        </xdr:cNvSpPr>
      </xdr:nvSpPr>
      <xdr:spPr bwMode="auto">
        <a:xfrm>
          <a:off x="0" y="0"/>
          <a:ext cx="0" cy="0"/>
        </a:xfrm>
        <a:prstGeom prst="line">
          <a:avLst/>
        </a:prstGeom>
        <a:noFill/>
        <a:ln w="9525">
          <a:solidFill>
            <a:srgbClr val="000000"/>
          </a:solidFill>
          <a:round/>
          <a:headEnd/>
          <a:tailEnd/>
        </a:ln>
      </xdr:spPr>
    </xdr:sp>
    <xdr:clientData/>
  </xdr:twoCellAnchor>
  <xdr:twoCellAnchor>
    <xdr:from>
      <xdr:col>2</xdr:col>
      <xdr:colOff>0</xdr:colOff>
      <xdr:row>2</xdr:row>
      <xdr:rowOff>259080</xdr:rowOff>
    </xdr:from>
    <xdr:to>
      <xdr:col>4</xdr:col>
      <xdr:colOff>0</xdr:colOff>
      <xdr:row>2</xdr:row>
      <xdr:rowOff>259080</xdr:rowOff>
    </xdr:to>
    <xdr:cxnSp macro="">
      <xdr:nvCxnSpPr>
        <xdr:cNvPr id="3" name="直線コネクタ 2">
          <a:extLst>
            <a:ext uri="{FF2B5EF4-FFF2-40B4-BE49-F238E27FC236}">
              <a16:creationId xmlns:a16="http://schemas.microsoft.com/office/drawing/2014/main" id="{73971583-95D8-47FC-A354-452CD2CF749A}"/>
            </a:ext>
          </a:extLst>
        </xdr:cNvPr>
        <xdr:cNvCxnSpPr/>
      </xdr:nvCxnSpPr>
      <xdr:spPr bwMode="auto">
        <a:xfrm>
          <a:off x="624840" y="1417320"/>
          <a:ext cx="1684020" cy="0"/>
        </a:xfrm>
        <a:prstGeom prst="line">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114300</xdr:colOff>
      <xdr:row>47</xdr:row>
      <xdr:rowOff>66675</xdr:rowOff>
    </xdr:from>
    <xdr:to>
      <xdr:col>11</xdr:col>
      <xdr:colOff>0</xdr:colOff>
      <xdr:row>54</xdr:row>
      <xdr:rowOff>57150</xdr:rowOff>
    </xdr:to>
    <xdr:grpSp>
      <xdr:nvGrpSpPr>
        <xdr:cNvPr id="7203" name="Group 5">
          <a:extLst>
            <a:ext uri="{FF2B5EF4-FFF2-40B4-BE49-F238E27FC236}">
              <a16:creationId xmlns:a16="http://schemas.microsoft.com/office/drawing/2014/main" id="{00000000-0008-0000-0100-0000231C0000}"/>
            </a:ext>
          </a:extLst>
        </xdr:cNvPr>
        <xdr:cNvGrpSpPr>
          <a:grpSpLocks/>
        </xdr:cNvGrpSpPr>
      </xdr:nvGrpSpPr>
      <xdr:grpSpPr bwMode="auto">
        <a:xfrm>
          <a:off x="3730206" y="9081279"/>
          <a:ext cx="3329077" cy="1061588"/>
          <a:chOff x="414" y="987"/>
          <a:chExt cx="274" cy="102"/>
        </a:xfrm>
      </xdr:grpSpPr>
      <xdr:sp macro="" textlink="">
        <xdr:nvSpPr>
          <xdr:cNvPr id="7208" name="AutoShape 2">
            <a:extLst>
              <a:ext uri="{FF2B5EF4-FFF2-40B4-BE49-F238E27FC236}">
                <a16:creationId xmlns:a16="http://schemas.microsoft.com/office/drawing/2014/main" id="{00000000-0008-0000-0100-0000281C0000}"/>
              </a:ext>
            </a:extLst>
          </xdr:cNvPr>
          <xdr:cNvSpPr>
            <a:spLocks noChangeArrowheads="1"/>
          </xdr:cNvSpPr>
        </xdr:nvSpPr>
        <xdr:spPr bwMode="auto">
          <a:xfrm>
            <a:off x="414" y="987"/>
            <a:ext cx="274" cy="102"/>
          </a:xfrm>
          <a:prstGeom prst="flowChartAlternateProcess">
            <a:avLst/>
          </a:prstGeom>
          <a:solidFill>
            <a:srgbClr val="FFFFFF"/>
          </a:solidFill>
          <a:ln w="9525">
            <a:solidFill>
              <a:srgbClr val="000000"/>
            </a:solidFill>
            <a:miter lim="800000"/>
            <a:headEnd/>
            <a:tailEnd/>
          </a:ln>
        </xdr:spPr>
      </xdr:sp>
      <xdr:sp macro="" textlink="">
        <xdr:nvSpPr>
          <xdr:cNvPr id="7171" name="Text Box 3">
            <a:extLst>
              <a:ext uri="{FF2B5EF4-FFF2-40B4-BE49-F238E27FC236}">
                <a16:creationId xmlns:a16="http://schemas.microsoft.com/office/drawing/2014/main" id="{00000000-0008-0000-0100-0000031C0000}"/>
              </a:ext>
            </a:extLst>
          </xdr:cNvPr>
          <xdr:cNvSpPr txBox="1">
            <a:spLocks noChangeArrowheads="1"/>
          </xdr:cNvSpPr>
        </xdr:nvSpPr>
        <xdr:spPr bwMode="auto">
          <a:xfrm>
            <a:off x="425" y="996"/>
            <a:ext cx="254" cy="86"/>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＜問合せ先＞</a:t>
            </a:r>
          </a:p>
          <a:p>
            <a:pPr algn="l" rtl="0">
              <a:defRPr sz="1000"/>
            </a:pPr>
            <a:r>
              <a:rPr lang="ja-JP" altLang="en-US" sz="800" b="0" i="0" u="none" strike="noStrike" baseline="0">
                <a:solidFill>
                  <a:srgbClr val="000000"/>
                </a:solidFill>
                <a:latin typeface="ＭＳ Ｐゴシック"/>
                <a:ea typeface="ＭＳ Ｐゴシック"/>
              </a:rPr>
              <a:t>藤沢市老人クラブ連合会（いきいきシニアセンター）　事務局</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月曜日　休館</a:t>
            </a:r>
          </a:p>
          <a:p>
            <a:pPr algn="l" rtl="0">
              <a:lnSpc>
                <a:spcPts val="900"/>
              </a:lnSpc>
              <a:defRPr sz="1000"/>
            </a:pPr>
            <a:r>
              <a:rPr lang="ja-JP" altLang="en-US" sz="800" b="0" i="0" u="none" strike="noStrike" baseline="0">
                <a:solidFill>
                  <a:srgbClr val="000000"/>
                </a:solidFill>
                <a:latin typeface="ＭＳ Ｐゴシック"/>
                <a:ea typeface="ＭＳ Ｐゴシック"/>
              </a:rPr>
              <a:t>住　所：〒251-0862 藤沢市稲荷586 やすらぎ荘</a:t>
            </a:r>
          </a:p>
          <a:p>
            <a:pPr algn="l" rtl="0">
              <a:lnSpc>
                <a:spcPts val="900"/>
              </a:lnSpc>
              <a:defRPr sz="1000"/>
            </a:pPr>
            <a:r>
              <a:rPr lang="ja-JP" altLang="en-US" sz="800" b="0" i="0" u="none" strike="noStrike" baseline="0">
                <a:solidFill>
                  <a:srgbClr val="000000"/>
                </a:solidFill>
                <a:latin typeface="ＭＳ Ｐゴシック"/>
                <a:ea typeface="ＭＳ Ｐゴシック"/>
              </a:rPr>
              <a:t>電　話：0466-81-606</a:t>
            </a:r>
            <a:r>
              <a:rPr lang="en-US" altLang="ja-JP" sz="800" b="0" i="0" u="none" strike="noStrike" baseline="0">
                <a:solidFill>
                  <a:srgbClr val="000000"/>
                </a:solidFill>
                <a:latin typeface="ＭＳ Ｐゴシック"/>
                <a:ea typeface="ＭＳ Ｐゴシック"/>
              </a:rPr>
              <a:t>9</a:t>
            </a:r>
          </a:p>
          <a:p>
            <a:pPr algn="l" rtl="0">
              <a:lnSpc>
                <a:spcPts val="900"/>
              </a:lnSpc>
              <a:defRPr sz="1000"/>
            </a:pPr>
            <a:r>
              <a:rPr lang="en-US" altLang="ja-JP" sz="800" b="0" i="0" u="none" strike="noStrike" baseline="0">
                <a:solidFill>
                  <a:sysClr val="windowText" lastClr="000000"/>
                </a:solidFill>
                <a:latin typeface="ＭＳ Ｐゴシック"/>
                <a:ea typeface="ＭＳ Ｐゴシック"/>
              </a:rPr>
              <a:t>FAX</a:t>
            </a:r>
            <a:r>
              <a:rPr lang="ja-JP" altLang="en-US" sz="800" b="0" i="0" u="none" strike="noStrike" baseline="0">
                <a:solidFill>
                  <a:sysClr val="windowText" lastClr="000000"/>
                </a:solidFill>
                <a:latin typeface="ＭＳ Ｐゴシック"/>
                <a:ea typeface="ＭＳ Ｐゴシック"/>
              </a:rPr>
              <a:t>　：</a:t>
            </a:r>
            <a:r>
              <a:rPr lang="en-US" altLang="ja-JP" sz="800" b="0" i="0" u="none" strike="noStrike" baseline="0">
                <a:solidFill>
                  <a:sysClr val="windowText" lastClr="000000"/>
                </a:solidFill>
                <a:latin typeface="ＭＳ Ｐゴシック"/>
                <a:ea typeface="ＭＳ Ｐゴシック"/>
              </a:rPr>
              <a:t>0466-83-4624</a:t>
            </a:r>
            <a:endParaRPr lang="ja-JP" altLang="en-US" sz="8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E-mail：yumeit@kind.ocn.ne.jp</a:t>
            </a:r>
            <a:endParaRPr lang="ja-JP" altLang="en-US"/>
          </a:p>
        </xdr:txBody>
      </xdr:sp>
    </xdr:grpSp>
    <xdr:clientData/>
  </xdr:twoCellAnchor>
  <xdr:twoCellAnchor>
    <xdr:from>
      <xdr:col>7</xdr:col>
      <xdr:colOff>0</xdr:colOff>
      <xdr:row>7</xdr:row>
      <xdr:rowOff>76200</xdr:rowOff>
    </xdr:from>
    <xdr:to>
      <xdr:col>8</xdr:col>
      <xdr:colOff>152400</xdr:colOff>
      <xdr:row>8</xdr:row>
      <xdr:rowOff>104775</xdr:rowOff>
    </xdr:to>
    <xdr:sp macro="" textlink="">
      <xdr:nvSpPr>
        <xdr:cNvPr id="7204" name="AutoShape 11">
          <a:extLst>
            <a:ext uri="{FF2B5EF4-FFF2-40B4-BE49-F238E27FC236}">
              <a16:creationId xmlns:a16="http://schemas.microsoft.com/office/drawing/2014/main" id="{00000000-0008-0000-0100-0000241C0000}"/>
            </a:ext>
          </a:extLst>
        </xdr:cNvPr>
        <xdr:cNvSpPr>
          <a:spLocks noChangeArrowheads="1"/>
        </xdr:cNvSpPr>
      </xdr:nvSpPr>
      <xdr:spPr bwMode="auto">
        <a:xfrm>
          <a:off x="3476625" y="1333500"/>
          <a:ext cx="295275" cy="219075"/>
        </a:xfrm>
        <a:prstGeom prst="leftArrow">
          <a:avLst>
            <a:gd name="adj1" fmla="val 50000"/>
            <a:gd name="adj2" fmla="val 33696"/>
          </a:avLst>
        </a:prstGeom>
        <a:solidFill>
          <a:srgbClr val="CCFFFF"/>
        </a:solidFill>
        <a:ln w="9525">
          <a:solidFill>
            <a:srgbClr val="3366FF"/>
          </a:solidFill>
          <a:miter lim="800000"/>
          <a:headEnd/>
          <a:tailEnd/>
        </a:ln>
      </xdr:spPr>
    </xdr:sp>
    <xdr:clientData/>
  </xdr:twoCellAnchor>
  <xdr:twoCellAnchor>
    <xdr:from>
      <xdr:col>7</xdr:col>
      <xdr:colOff>0</xdr:colOff>
      <xdr:row>16</xdr:row>
      <xdr:rowOff>180975</xdr:rowOff>
    </xdr:from>
    <xdr:to>
      <xdr:col>8</xdr:col>
      <xdr:colOff>152400</xdr:colOff>
      <xdr:row>17</xdr:row>
      <xdr:rowOff>171450</xdr:rowOff>
    </xdr:to>
    <xdr:sp macro="" textlink="">
      <xdr:nvSpPr>
        <xdr:cNvPr id="7205" name="AutoShape 12">
          <a:extLst>
            <a:ext uri="{FF2B5EF4-FFF2-40B4-BE49-F238E27FC236}">
              <a16:creationId xmlns:a16="http://schemas.microsoft.com/office/drawing/2014/main" id="{00000000-0008-0000-0100-0000251C0000}"/>
            </a:ext>
          </a:extLst>
        </xdr:cNvPr>
        <xdr:cNvSpPr>
          <a:spLocks noChangeArrowheads="1"/>
        </xdr:cNvSpPr>
      </xdr:nvSpPr>
      <xdr:spPr bwMode="auto">
        <a:xfrm>
          <a:off x="3476625" y="3152775"/>
          <a:ext cx="295275" cy="180975"/>
        </a:xfrm>
        <a:prstGeom prst="leftArrow">
          <a:avLst>
            <a:gd name="adj1" fmla="val 50000"/>
            <a:gd name="adj2" fmla="val 39883"/>
          </a:avLst>
        </a:prstGeom>
        <a:solidFill>
          <a:srgbClr val="C0C0C0"/>
        </a:solidFill>
        <a:ln w="9525">
          <a:solidFill>
            <a:srgbClr val="000000"/>
          </a:solidFill>
          <a:miter lim="800000"/>
          <a:headEnd/>
          <a:tailEnd/>
        </a:ln>
      </xdr:spPr>
    </xdr:sp>
    <xdr:clientData/>
  </xdr:twoCellAnchor>
  <xdr:twoCellAnchor>
    <xdr:from>
      <xdr:col>6</xdr:col>
      <xdr:colOff>257175</xdr:colOff>
      <xdr:row>31</xdr:row>
      <xdr:rowOff>104775</xdr:rowOff>
    </xdr:from>
    <xdr:to>
      <xdr:col>8</xdr:col>
      <xdr:colOff>142875</xdr:colOff>
      <xdr:row>32</xdr:row>
      <xdr:rowOff>95250</xdr:rowOff>
    </xdr:to>
    <xdr:sp macro="" textlink="">
      <xdr:nvSpPr>
        <xdr:cNvPr id="7206" name="AutoShape 28">
          <a:extLst>
            <a:ext uri="{FF2B5EF4-FFF2-40B4-BE49-F238E27FC236}">
              <a16:creationId xmlns:a16="http://schemas.microsoft.com/office/drawing/2014/main" id="{00000000-0008-0000-0100-0000261C0000}"/>
            </a:ext>
          </a:extLst>
        </xdr:cNvPr>
        <xdr:cNvSpPr>
          <a:spLocks noChangeArrowheads="1"/>
        </xdr:cNvSpPr>
      </xdr:nvSpPr>
      <xdr:spPr bwMode="auto">
        <a:xfrm>
          <a:off x="3476625" y="5934075"/>
          <a:ext cx="285750" cy="180975"/>
        </a:xfrm>
        <a:prstGeom prst="leftArrow">
          <a:avLst>
            <a:gd name="adj1" fmla="val 50000"/>
            <a:gd name="adj2" fmla="val 38984"/>
          </a:avLst>
        </a:prstGeom>
        <a:solidFill>
          <a:srgbClr val="FFFF99"/>
        </a:solidFill>
        <a:ln w="9525">
          <a:solidFill>
            <a:srgbClr val="FF6600"/>
          </a:solidFill>
          <a:miter lim="800000"/>
          <a:headEnd/>
          <a:tailEnd/>
        </a:ln>
      </xdr:spPr>
    </xdr:sp>
    <xdr:clientData/>
  </xdr:twoCellAnchor>
  <xdr:twoCellAnchor>
    <xdr:from>
      <xdr:col>7</xdr:col>
      <xdr:colOff>0</xdr:colOff>
      <xdr:row>41</xdr:row>
      <xdr:rowOff>104775</xdr:rowOff>
    </xdr:from>
    <xdr:to>
      <xdr:col>8</xdr:col>
      <xdr:colOff>152400</xdr:colOff>
      <xdr:row>42</xdr:row>
      <xdr:rowOff>95250</xdr:rowOff>
    </xdr:to>
    <xdr:sp macro="" textlink="">
      <xdr:nvSpPr>
        <xdr:cNvPr id="7207" name="AutoShape 29">
          <a:extLst>
            <a:ext uri="{FF2B5EF4-FFF2-40B4-BE49-F238E27FC236}">
              <a16:creationId xmlns:a16="http://schemas.microsoft.com/office/drawing/2014/main" id="{00000000-0008-0000-0100-0000271C0000}"/>
            </a:ext>
          </a:extLst>
        </xdr:cNvPr>
        <xdr:cNvSpPr>
          <a:spLocks noChangeArrowheads="1"/>
        </xdr:cNvSpPr>
      </xdr:nvSpPr>
      <xdr:spPr bwMode="auto">
        <a:xfrm>
          <a:off x="3476625" y="7839075"/>
          <a:ext cx="295275" cy="180975"/>
        </a:xfrm>
        <a:prstGeom prst="leftArrow">
          <a:avLst>
            <a:gd name="adj1" fmla="val 50000"/>
            <a:gd name="adj2" fmla="val 40283"/>
          </a:avLst>
        </a:prstGeom>
        <a:solidFill>
          <a:srgbClr val="FFFF99"/>
        </a:solidFill>
        <a:ln w="9525">
          <a:solidFill>
            <a:srgbClr val="FF66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26</xdr:row>
      <xdr:rowOff>0</xdr:rowOff>
    </xdr:from>
    <xdr:to>
      <xdr:col>11</xdr:col>
      <xdr:colOff>0</xdr:colOff>
      <xdr:row>26</xdr:row>
      <xdr:rowOff>0</xdr:rowOff>
    </xdr:to>
    <xdr:sp macro="" textlink="">
      <xdr:nvSpPr>
        <xdr:cNvPr id="1036" name="Text Box 12">
          <a:extLst>
            <a:ext uri="{FF2B5EF4-FFF2-40B4-BE49-F238E27FC236}">
              <a16:creationId xmlns:a16="http://schemas.microsoft.com/office/drawing/2014/main" id="{00000000-0008-0000-0200-00000C040000}"/>
            </a:ext>
          </a:extLst>
        </xdr:cNvPr>
        <xdr:cNvSpPr txBox="1">
          <a:spLocks noChangeArrowheads="1"/>
        </xdr:cNvSpPr>
      </xdr:nvSpPr>
      <xdr:spPr bwMode="auto">
        <a:xfrm>
          <a:off x="6648450" y="9582150"/>
          <a:ext cx="0" cy="0"/>
        </a:xfrm>
        <a:prstGeom prst="rect">
          <a:avLst/>
        </a:prstGeom>
        <a:solidFill>
          <a:srgbClr val="FFFFFF"/>
        </a:solidFill>
        <a:ln>
          <a:noFill/>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　２ ０ ０ 6　</a:t>
          </a: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HG丸ｺﾞｼｯｸM-PRO"/>
              <a:ea typeface="HG丸ｺﾞｼｯｸM-PRO"/>
            </a:rPr>
            <a:t> ４　</a:t>
          </a: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HG丸ｺﾞｼｯｸM-PRO"/>
              <a:ea typeface="HG丸ｺﾞｼｯｸM-PRO"/>
            </a:rPr>
            <a:t> １</a:t>
          </a:r>
          <a:endParaRPr lang="ja-JP" altLang="en-US"/>
        </a:p>
      </xdr:txBody>
    </xdr:sp>
    <xdr:clientData/>
  </xdr:twoCellAnchor>
  <xdr:twoCellAnchor editAs="oneCell">
    <xdr:from>
      <xdr:col>8</xdr:col>
      <xdr:colOff>123825</xdr:colOff>
      <xdr:row>3</xdr:row>
      <xdr:rowOff>76200</xdr:rowOff>
    </xdr:from>
    <xdr:to>
      <xdr:col>9</xdr:col>
      <xdr:colOff>66675</xdr:colOff>
      <xdr:row>3</xdr:row>
      <xdr:rowOff>352425</xdr:rowOff>
    </xdr:to>
    <xdr:sp macro="" textlink="">
      <xdr:nvSpPr>
        <xdr:cNvPr id="30722" name="AutoShape 2">
          <a:extLst>
            <a:ext uri="{FF2B5EF4-FFF2-40B4-BE49-F238E27FC236}">
              <a16:creationId xmlns:a16="http://schemas.microsoft.com/office/drawing/2014/main" id="{00000000-0008-0000-0200-000002780000}"/>
            </a:ext>
          </a:extLst>
        </xdr:cNvPr>
        <xdr:cNvSpPr>
          <a:spLocks noChangeAspect="1" noChangeArrowheads="1"/>
        </xdr:cNvSpPr>
      </xdr:nvSpPr>
      <xdr:spPr bwMode="auto">
        <a:xfrm>
          <a:off x="6038850" y="857250"/>
          <a:ext cx="276225" cy="276225"/>
        </a:xfrm>
        <a:prstGeom prst="flowChartConnector">
          <a:avLst/>
        </a:prstGeom>
        <a:noFill/>
        <a:ln w="9525" cap="rnd">
          <a:solidFill>
            <a:srgbClr val="000000"/>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247650</xdr:colOff>
      <xdr:row>3</xdr:row>
      <xdr:rowOff>104775</xdr:rowOff>
    </xdr:from>
    <xdr:to>
      <xdr:col>10</xdr:col>
      <xdr:colOff>38100</xdr:colOff>
      <xdr:row>3</xdr:row>
      <xdr:rowOff>381000</xdr:rowOff>
    </xdr:to>
    <xdr:sp macro="" textlink="">
      <xdr:nvSpPr>
        <xdr:cNvPr id="31745" name="AutoShape 2">
          <a:extLst>
            <a:ext uri="{FF2B5EF4-FFF2-40B4-BE49-F238E27FC236}">
              <a16:creationId xmlns:a16="http://schemas.microsoft.com/office/drawing/2014/main" id="{00000000-0008-0000-0300-0000017C0000}"/>
            </a:ext>
          </a:extLst>
        </xdr:cNvPr>
        <xdr:cNvSpPr>
          <a:spLocks noChangeAspect="1" noChangeArrowheads="1"/>
        </xdr:cNvSpPr>
      </xdr:nvSpPr>
      <xdr:spPr bwMode="auto">
        <a:xfrm>
          <a:off x="6296025" y="962025"/>
          <a:ext cx="276225" cy="276225"/>
        </a:xfrm>
        <a:prstGeom prst="flowChartConnector">
          <a:avLst/>
        </a:prstGeom>
        <a:noFill/>
        <a:ln w="9525" cap="rnd">
          <a:solidFill>
            <a:srgbClr val="000000"/>
          </a:solidFill>
          <a:prstDash val="sysDot"/>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285750</xdr:colOff>
      <xdr:row>0</xdr:row>
      <xdr:rowOff>619125</xdr:rowOff>
    </xdr:from>
    <xdr:to>
      <xdr:col>8</xdr:col>
      <xdr:colOff>476250</xdr:colOff>
      <xdr:row>0</xdr:row>
      <xdr:rowOff>619125</xdr:rowOff>
    </xdr:to>
    <xdr:cxnSp macro="">
      <xdr:nvCxnSpPr>
        <xdr:cNvPr id="32769" name="直線コネクタ 2">
          <a:extLst>
            <a:ext uri="{FF2B5EF4-FFF2-40B4-BE49-F238E27FC236}">
              <a16:creationId xmlns:a16="http://schemas.microsoft.com/office/drawing/2014/main" id="{00000000-0008-0000-0400-000001800000}"/>
            </a:ext>
          </a:extLst>
        </xdr:cNvPr>
        <xdr:cNvCxnSpPr>
          <a:cxnSpLocks noChangeShapeType="1"/>
        </xdr:cNvCxnSpPr>
      </xdr:nvCxnSpPr>
      <xdr:spPr bwMode="auto">
        <a:xfrm>
          <a:off x="5133975" y="619125"/>
          <a:ext cx="1752600" cy="0"/>
        </a:xfrm>
        <a:prstGeom prst="line">
          <a:avLst/>
        </a:prstGeom>
        <a:noFill/>
        <a:ln w="9525" algn="ctr">
          <a:solidFill>
            <a:srgbClr val="400000"/>
          </a:solidFill>
          <a:round/>
          <a:headEnd/>
          <a:tailEnd/>
        </a:ln>
      </xdr:spPr>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85725</xdr:colOff>
      <xdr:row>26</xdr:row>
      <xdr:rowOff>0</xdr:rowOff>
    </xdr:from>
    <xdr:to>
      <xdr:col>7</xdr:col>
      <xdr:colOff>447675</xdr:colOff>
      <xdr:row>26</xdr:row>
      <xdr:rowOff>0</xdr:rowOff>
    </xdr:to>
    <xdr:grpSp>
      <xdr:nvGrpSpPr>
        <xdr:cNvPr id="33793" name="Group 1">
          <a:extLst>
            <a:ext uri="{FF2B5EF4-FFF2-40B4-BE49-F238E27FC236}">
              <a16:creationId xmlns:a16="http://schemas.microsoft.com/office/drawing/2014/main" id="{00000000-0008-0000-0500-000001840000}"/>
            </a:ext>
          </a:extLst>
        </xdr:cNvPr>
        <xdr:cNvGrpSpPr>
          <a:grpSpLocks/>
        </xdr:cNvGrpSpPr>
      </xdr:nvGrpSpPr>
      <xdr:grpSpPr bwMode="auto">
        <a:xfrm>
          <a:off x="497205" y="9806940"/>
          <a:ext cx="5977890" cy="0"/>
          <a:chOff x="32" y="766"/>
          <a:chExt cx="587" cy="154"/>
        </a:xfrm>
      </xdr:grpSpPr>
      <xdr:grpSp>
        <xdr:nvGrpSpPr>
          <xdr:cNvPr id="33795" name="Group 2">
            <a:extLst>
              <a:ext uri="{FF2B5EF4-FFF2-40B4-BE49-F238E27FC236}">
                <a16:creationId xmlns:a16="http://schemas.microsoft.com/office/drawing/2014/main" id="{00000000-0008-0000-0500-000003840000}"/>
              </a:ext>
            </a:extLst>
          </xdr:cNvPr>
          <xdr:cNvGrpSpPr>
            <a:grpSpLocks/>
          </xdr:cNvGrpSpPr>
        </xdr:nvGrpSpPr>
        <xdr:grpSpPr bwMode="auto">
          <a:xfrm>
            <a:off x="32" y="766"/>
            <a:ext cx="362" cy="154"/>
            <a:chOff x="32" y="766"/>
            <a:chExt cx="362" cy="154"/>
          </a:xfrm>
        </xdr:grpSpPr>
        <xdr:sp macro="" textlink="">
          <xdr:nvSpPr>
            <xdr:cNvPr id="2051" name="Text Box 3">
              <a:extLst>
                <a:ext uri="{FF2B5EF4-FFF2-40B4-BE49-F238E27FC236}">
                  <a16:creationId xmlns:a16="http://schemas.microsoft.com/office/drawing/2014/main" id="{00000000-0008-0000-0500-000003080000}"/>
                </a:ext>
              </a:extLst>
            </xdr:cNvPr>
            <xdr:cNvSpPr txBox="1">
              <a:spLocks noChangeArrowheads="1"/>
            </xdr:cNvSpPr>
          </xdr:nvSpPr>
          <xdr:spPr bwMode="auto">
            <a:xfrm>
              <a:off x="-11488184081625" y="9858375"/>
              <a:ext cx="0" cy="0"/>
            </a:xfrm>
            <a:prstGeom prst="rect">
              <a:avLst/>
            </a:prstGeom>
            <a:solidFill>
              <a:srgbClr val="FFFFFF"/>
            </a:solidFill>
            <a:ln>
              <a:noFill/>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高</a:t>
              </a:r>
              <a:r>
                <a:rPr lang="ja-JP" altLang="en-US" sz="1100" b="0" i="0" u="none" strike="noStrike" baseline="0">
                  <a:solidFill>
                    <a:srgbClr val="000000"/>
                  </a:solidFill>
                  <a:latin typeface="ＭＳ Ｐゴシック"/>
                  <a:ea typeface="ＭＳ Ｐゴシック"/>
                </a:rPr>
                <a:t>齢</a:t>
              </a:r>
              <a:r>
                <a:rPr lang="ja-JP" altLang="en-US" sz="1100" b="0" i="0" u="none" strike="noStrike" baseline="0">
                  <a:solidFill>
                    <a:srgbClr val="000000"/>
                  </a:solidFill>
                  <a:latin typeface="HG丸ｺﾞｼｯｸM-PRO"/>
                  <a:ea typeface="HG丸ｺﾞｼｯｸM-PRO"/>
                </a:rPr>
                <a:t>福祉課長</a:t>
              </a:r>
              <a:endParaRPr lang="ja-JP" altLang="en-US"/>
            </a:p>
          </xdr:txBody>
        </xdr:sp>
        <xdr:sp macro="" textlink="">
          <xdr:nvSpPr>
            <xdr:cNvPr id="2052" name="Text Box 4">
              <a:extLst>
                <a:ext uri="{FF2B5EF4-FFF2-40B4-BE49-F238E27FC236}">
                  <a16:creationId xmlns:a16="http://schemas.microsoft.com/office/drawing/2014/main" id="{00000000-0008-0000-0500-000004080000}"/>
                </a:ext>
              </a:extLst>
            </xdr:cNvPr>
            <xdr:cNvSpPr txBox="1">
              <a:spLocks noChangeArrowheads="1"/>
            </xdr:cNvSpPr>
          </xdr:nvSpPr>
          <xdr:spPr bwMode="auto">
            <a:xfrm>
              <a:off x="3044958296025" y="9858375"/>
              <a:ext cx="0" cy="0"/>
            </a:xfrm>
            <a:prstGeom prst="rect">
              <a:avLst/>
            </a:prstGeom>
            <a:solidFill>
              <a:srgbClr val="FFFFFF"/>
            </a:solidFill>
            <a:ln>
              <a:noFill/>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課長補佐</a:t>
              </a:r>
              <a:endParaRPr lang="ja-JP" altLang="en-US"/>
            </a:p>
          </xdr:txBody>
        </xdr:sp>
        <xdr:sp macro="" textlink="">
          <xdr:nvSpPr>
            <xdr:cNvPr id="2053" name="Text Box 5">
              <a:extLst>
                <a:ext uri="{FF2B5EF4-FFF2-40B4-BE49-F238E27FC236}">
                  <a16:creationId xmlns:a16="http://schemas.microsoft.com/office/drawing/2014/main" id="{00000000-0008-0000-0500-000005080000}"/>
                </a:ext>
              </a:extLst>
            </xdr:cNvPr>
            <xdr:cNvSpPr txBox="1">
              <a:spLocks noChangeArrowheads="1"/>
            </xdr:cNvSpPr>
          </xdr:nvSpPr>
          <xdr:spPr bwMode="auto">
            <a:xfrm>
              <a:off x="3044958296025" y="9858375"/>
              <a:ext cx="0" cy="0"/>
            </a:xfrm>
            <a:prstGeom prst="rect">
              <a:avLst/>
            </a:prstGeom>
            <a:solidFill>
              <a:srgbClr val="FFFFFF"/>
            </a:solidFill>
            <a:ln>
              <a:noFill/>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主査</a:t>
              </a:r>
              <a:endParaRPr lang="ja-JP" altLang="en-US"/>
            </a:p>
          </xdr:txBody>
        </xdr:sp>
        <xdr:sp macro="" textlink="">
          <xdr:nvSpPr>
            <xdr:cNvPr id="2054" name="Text Box 6">
              <a:extLst>
                <a:ext uri="{FF2B5EF4-FFF2-40B4-BE49-F238E27FC236}">
                  <a16:creationId xmlns:a16="http://schemas.microsoft.com/office/drawing/2014/main" id="{00000000-0008-0000-0500-000006080000}"/>
                </a:ext>
              </a:extLst>
            </xdr:cNvPr>
            <xdr:cNvSpPr txBox="1">
              <a:spLocks noChangeArrowheads="1"/>
            </xdr:cNvSpPr>
          </xdr:nvSpPr>
          <xdr:spPr bwMode="auto">
            <a:xfrm>
              <a:off x="16091633298000" y="9858375"/>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担当</a:t>
              </a:r>
              <a:endParaRPr lang="ja-JP" altLang="en-US"/>
            </a:p>
          </xdr:txBody>
        </xdr:sp>
        <xdr:sp macro="" textlink="">
          <xdr:nvSpPr>
            <xdr:cNvPr id="33804" name="Line 7">
              <a:extLst>
                <a:ext uri="{FF2B5EF4-FFF2-40B4-BE49-F238E27FC236}">
                  <a16:creationId xmlns:a16="http://schemas.microsoft.com/office/drawing/2014/main" id="{00000000-0008-0000-0500-00000C840000}"/>
                </a:ext>
              </a:extLst>
            </xdr:cNvPr>
            <xdr:cNvSpPr>
              <a:spLocks noChangeShapeType="1"/>
            </xdr:cNvSpPr>
          </xdr:nvSpPr>
          <xdr:spPr bwMode="auto">
            <a:xfrm>
              <a:off x="150" y="766"/>
              <a:ext cx="0" cy="154"/>
            </a:xfrm>
            <a:prstGeom prst="line">
              <a:avLst/>
            </a:prstGeom>
            <a:noFill/>
            <a:ln w="9525">
              <a:solidFill>
                <a:srgbClr val="000000"/>
              </a:solidFill>
              <a:round/>
              <a:headEnd/>
              <a:tailEnd/>
            </a:ln>
          </xdr:spPr>
        </xdr:sp>
        <xdr:sp macro="" textlink="">
          <xdr:nvSpPr>
            <xdr:cNvPr id="33805" name="Line 8">
              <a:extLst>
                <a:ext uri="{FF2B5EF4-FFF2-40B4-BE49-F238E27FC236}">
                  <a16:creationId xmlns:a16="http://schemas.microsoft.com/office/drawing/2014/main" id="{00000000-0008-0000-0500-00000D840000}"/>
                </a:ext>
              </a:extLst>
            </xdr:cNvPr>
            <xdr:cNvSpPr>
              <a:spLocks noChangeShapeType="1"/>
            </xdr:cNvSpPr>
          </xdr:nvSpPr>
          <xdr:spPr bwMode="auto">
            <a:xfrm>
              <a:off x="241" y="766"/>
              <a:ext cx="0" cy="154"/>
            </a:xfrm>
            <a:prstGeom prst="line">
              <a:avLst/>
            </a:prstGeom>
            <a:noFill/>
            <a:ln w="9525">
              <a:solidFill>
                <a:srgbClr val="000000"/>
              </a:solidFill>
              <a:round/>
              <a:headEnd/>
              <a:tailEnd/>
            </a:ln>
          </xdr:spPr>
        </xdr:sp>
        <xdr:sp macro="" textlink="">
          <xdr:nvSpPr>
            <xdr:cNvPr id="33806" name="Line 9">
              <a:extLst>
                <a:ext uri="{FF2B5EF4-FFF2-40B4-BE49-F238E27FC236}">
                  <a16:creationId xmlns:a16="http://schemas.microsoft.com/office/drawing/2014/main" id="{00000000-0008-0000-0500-00000E840000}"/>
                </a:ext>
              </a:extLst>
            </xdr:cNvPr>
            <xdr:cNvSpPr>
              <a:spLocks noChangeShapeType="1"/>
            </xdr:cNvSpPr>
          </xdr:nvSpPr>
          <xdr:spPr bwMode="auto">
            <a:xfrm>
              <a:off x="317" y="766"/>
              <a:ext cx="0" cy="154"/>
            </a:xfrm>
            <a:prstGeom prst="line">
              <a:avLst/>
            </a:prstGeom>
            <a:noFill/>
            <a:ln w="9525">
              <a:solidFill>
                <a:srgbClr val="000000"/>
              </a:solidFill>
              <a:round/>
              <a:headEnd/>
              <a:tailEnd/>
            </a:ln>
          </xdr:spPr>
        </xdr:sp>
      </xdr:grpSp>
      <xdr:grpSp>
        <xdr:nvGrpSpPr>
          <xdr:cNvPr id="33796" name="Group 10">
            <a:extLst>
              <a:ext uri="{FF2B5EF4-FFF2-40B4-BE49-F238E27FC236}">
                <a16:creationId xmlns:a16="http://schemas.microsoft.com/office/drawing/2014/main" id="{00000000-0008-0000-0500-000004840000}"/>
              </a:ext>
            </a:extLst>
          </xdr:cNvPr>
          <xdr:cNvGrpSpPr>
            <a:grpSpLocks/>
          </xdr:cNvGrpSpPr>
        </xdr:nvGrpSpPr>
        <xdr:grpSpPr bwMode="auto">
          <a:xfrm>
            <a:off x="398" y="770"/>
            <a:ext cx="221" cy="130"/>
            <a:chOff x="398" y="770"/>
            <a:chExt cx="221" cy="130"/>
          </a:xfrm>
        </xdr:grpSpPr>
        <xdr:sp macro="" textlink="">
          <xdr:nvSpPr>
            <xdr:cNvPr id="2059" name="Text Box 11">
              <a:extLst>
                <a:ext uri="{FF2B5EF4-FFF2-40B4-BE49-F238E27FC236}">
                  <a16:creationId xmlns:a16="http://schemas.microsoft.com/office/drawing/2014/main" id="{00000000-0008-0000-0500-00000B080000}"/>
                </a:ext>
              </a:extLst>
            </xdr:cNvPr>
            <xdr:cNvSpPr txBox="1">
              <a:spLocks noChangeArrowheads="1"/>
            </xdr:cNvSpPr>
          </xdr:nvSpPr>
          <xdr:spPr bwMode="auto">
            <a:xfrm>
              <a:off x="16892557562925" y="9858375"/>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供覧　　２ ０ ０ ５　　・　　４　・　１</a:t>
              </a:r>
              <a:endParaRPr lang="ja-JP" altLang="en-US"/>
            </a:p>
          </xdr:txBody>
        </xdr:sp>
        <xdr:sp macro="" textlink="">
          <xdr:nvSpPr>
            <xdr:cNvPr id="2060" name="Text Box 12">
              <a:extLst>
                <a:ext uri="{FF2B5EF4-FFF2-40B4-BE49-F238E27FC236}">
                  <a16:creationId xmlns:a16="http://schemas.microsoft.com/office/drawing/2014/main" id="{00000000-0008-0000-0500-00000C080000}"/>
                </a:ext>
              </a:extLst>
            </xdr:cNvPr>
            <xdr:cNvSpPr txBox="1">
              <a:spLocks noChangeArrowheads="1"/>
            </xdr:cNvSpPr>
          </xdr:nvSpPr>
          <xdr:spPr bwMode="auto">
            <a:xfrm>
              <a:off x="16892557562925" y="9858375"/>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閲了　　２ ０ ０ ５　　・　　４　・　１</a:t>
              </a:r>
              <a:endParaRPr lang="ja-JP" altLang="en-US"/>
            </a:p>
          </xdr:txBody>
        </xdr:sp>
        <xdr:sp macro="" textlink="">
          <xdr:nvSpPr>
            <xdr:cNvPr id="2061" name="Text Box 13">
              <a:extLst>
                <a:ext uri="{FF2B5EF4-FFF2-40B4-BE49-F238E27FC236}">
                  <a16:creationId xmlns:a16="http://schemas.microsoft.com/office/drawing/2014/main" id="{00000000-0008-0000-0500-00000D080000}"/>
                </a:ext>
              </a:extLst>
            </xdr:cNvPr>
            <xdr:cNvSpPr txBox="1">
              <a:spLocks noChangeArrowheads="1"/>
            </xdr:cNvSpPr>
          </xdr:nvSpPr>
          <xdr:spPr bwMode="auto">
            <a:xfrm>
              <a:off x="16892557562925" y="9858375"/>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確認　　２ ０ ０ ５　　・　　４　・　１</a:t>
              </a:r>
              <a:endParaRPr lang="ja-JP" altLang="en-US"/>
            </a:p>
          </xdr:txBody>
        </xdr:sp>
      </xdr:grpSp>
    </xdr:grpSp>
    <xdr:clientData/>
  </xdr:twoCellAnchor>
  <xdr:twoCellAnchor editAs="oneCell">
    <xdr:from>
      <xdr:col>7</xdr:col>
      <xdr:colOff>85725</xdr:colOff>
      <xdr:row>4</xdr:row>
      <xdr:rowOff>66675</xdr:rowOff>
    </xdr:from>
    <xdr:to>
      <xdr:col>8</xdr:col>
      <xdr:colOff>57150</xdr:colOff>
      <xdr:row>4</xdr:row>
      <xdr:rowOff>342900</xdr:rowOff>
    </xdr:to>
    <xdr:sp macro="" textlink="">
      <xdr:nvSpPr>
        <xdr:cNvPr id="33794" name="AutoShape 2">
          <a:extLst>
            <a:ext uri="{FF2B5EF4-FFF2-40B4-BE49-F238E27FC236}">
              <a16:creationId xmlns:a16="http://schemas.microsoft.com/office/drawing/2014/main" id="{00000000-0008-0000-0500-000002840000}"/>
            </a:ext>
          </a:extLst>
        </xdr:cNvPr>
        <xdr:cNvSpPr>
          <a:spLocks noChangeAspect="1" noChangeArrowheads="1"/>
        </xdr:cNvSpPr>
      </xdr:nvSpPr>
      <xdr:spPr bwMode="auto">
        <a:xfrm>
          <a:off x="6019800" y="933450"/>
          <a:ext cx="276225" cy="276225"/>
        </a:xfrm>
        <a:prstGeom prst="flowChartConnector">
          <a:avLst/>
        </a:prstGeom>
        <a:noFill/>
        <a:ln w="9525" cap="rnd">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438150</xdr:colOff>
      <xdr:row>4</xdr:row>
      <xdr:rowOff>95250</xdr:rowOff>
    </xdr:from>
    <xdr:to>
      <xdr:col>7</xdr:col>
      <xdr:colOff>76200</xdr:colOff>
      <xdr:row>4</xdr:row>
      <xdr:rowOff>371475</xdr:rowOff>
    </xdr:to>
    <xdr:sp macro="" textlink="">
      <xdr:nvSpPr>
        <xdr:cNvPr id="34817" name="AutoShape 2">
          <a:extLst>
            <a:ext uri="{FF2B5EF4-FFF2-40B4-BE49-F238E27FC236}">
              <a16:creationId xmlns:a16="http://schemas.microsoft.com/office/drawing/2014/main" id="{00000000-0008-0000-0600-000001880000}"/>
            </a:ext>
          </a:extLst>
        </xdr:cNvPr>
        <xdr:cNvSpPr>
          <a:spLocks noChangeAspect="1" noChangeArrowheads="1"/>
        </xdr:cNvSpPr>
      </xdr:nvSpPr>
      <xdr:spPr bwMode="auto">
        <a:xfrm>
          <a:off x="5438775" y="1295400"/>
          <a:ext cx="276225" cy="276225"/>
        </a:xfrm>
        <a:prstGeom prst="flowChartConnector">
          <a:avLst/>
        </a:prstGeom>
        <a:noFill/>
        <a:ln w="9525" cap="rnd">
          <a:solidFill>
            <a:srgbClr val="000000"/>
          </a:solidFill>
          <a:prstDash val="sysDot"/>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95250</xdr:colOff>
      <xdr:row>1</xdr:row>
      <xdr:rowOff>247650</xdr:rowOff>
    </xdr:from>
    <xdr:to>
      <xdr:col>8</xdr:col>
      <xdr:colOff>561975</xdr:colOff>
      <xdr:row>1</xdr:row>
      <xdr:rowOff>247650</xdr:rowOff>
    </xdr:to>
    <xdr:cxnSp macro="">
      <xdr:nvCxnSpPr>
        <xdr:cNvPr id="35841" name="直線コネクタ 2">
          <a:extLst>
            <a:ext uri="{FF2B5EF4-FFF2-40B4-BE49-F238E27FC236}">
              <a16:creationId xmlns:a16="http://schemas.microsoft.com/office/drawing/2014/main" id="{00000000-0008-0000-0700-0000018C0000}"/>
            </a:ext>
          </a:extLst>
        </xdr:cNvPr>
        <xdr:cNvCxnSpPr>
          <a:cxnSpLocks noChangeShapeType="1"/>
        </xdr:cNvCxnSpPr>
      </xdr:nvCxnSpPr>
      <xdr:spPr bwMode="auto">
        <a:xfrm>
          <a:off x="4943475" y="885825"/>
          <a:ext cx="2028825" cy="0"/>
        </a:xfrm>
        <a:prstGeom prst="line">
          <a:avLst/>
        </a:prstGeom>
        <a:noFill/>
        <a:ln w="9525" algn="ctr">
          <a:solidFill>
            <a:srgbClr val="400000"/>
          </a:solidFill>
          <a:round/>
          <a:headEnd/>
          <a:tailEnd/>
        </a:ln>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6865" name="Line 1">
          <a:extLst>
            <a:ext uri="{FF2B5EF4-FFF2-40B4-BE49-F238E27FC236}">
              <a16:creationId xmlns:a16="http://schemas.microsoft.com/office/drawing/2014/main" id="{00000000-0008-0000-0800-000001900000}"/>
            </a:ext>
          </a:extLst>
        </xdr:cNvPr>
        <xdr:cNvSpPr>
          <a:spLocks noChangeShapeType="1"/>
        </xdr:cNvSpPr>
      </xdr:nvSpPr>
      <xdr:spPr bwMode="auto">
        <a:xfrm>
          <a:off x="0" y="0"/>
          <a:ext cx="0" cy="0"/>
        </a:xfrm>
        <a:prstGeom prst="line">
          <a:avLst/>
        </a:prstGeom>
        <a:noFill/>
        <a:ln w="9525">
          <a:solidFill>
            <a:srgbClr val="000000"/>
          </a:solidFill>
          <a:round/>
          <a:headEnd/>
          <a:tailEnd/>
        </a:ln>
      </xdr:spPr>
    </xdr:sp>
    <xdr:clientData/>
  </xdr:twoCellAnchor>
  <xdr:twoCellAnchor>
    <xdr:from>
      <xdr:col>3</xdr:col>
      <xdr:colOff>236220</xdr:colOff>
      <xdr:row>20</xdr:row>
      <xdr:rowOff>0</xdr:rowOff>
    </xdr:from>
    <xdr:to>
      <xdr:col>3</xdr:col>
      <xdr:colOff>217170</xdr:colOff>
      <xdr:row>20</xdr:row>
      <xdr:rowOff>0</xdr:rowOff>
    </xdr:to>
    <xdr:sp macro="" textlink="">
      <xdr:nvSpPr>
        <xdr:cNvPr id="9218" name="Text Box 2">
          <a:extLst>
            <a:ext uri="{FF2B5EF4-FFF2-40B4-BE49-F238E27FC236}">
              <a16:creationId xmlns:a16="http://schemas.microsoft.com/office/drawing/2014/main" id="{00000000-0008-0000-0800-000002240000}"/>
            </a:ext>
          </a:extLst>
        </xdr:cNvPr>
        <xdr:cNvSpPr txBox="1">
          <a:spLocks noChangeArrowheads="1"/>
        </xdr:cNvSpPr>
      </xdr:nvSpPr>
      <xdr:spPr bwMode="auto">
        <a:xfrm>
          <a:off x="3238500" y="9277350"/>
          <a:ext cx="0" cy="0"/>
        </a:xfrm>
        <a:prstGeom prst="rect">
          <a:avLst/>
        </a:prstGeom>
        <a:solidFill>
          <a:srgbClr val="FFFFFF"/>
        </a:solidFill>
        <a:ln>
          <a:noFill/>
        </a:ln>
      </xdr:spPr>
      <xdr:txBody>
        <a:bodyPr vertOverflow="clip" wrap="square" lIns="45720" tIns="22860" rIns="45720" bIns="0" anchor="t" upright="1"/>
        <a:lstStyle/>
        <a:p>
          <a:pPr algn="ctr" rtl="0">
            <a:defRPr sz="1000"/>
          </a:pPr>
          <a:r>
            <a:rPr lang="ja-JP" altLang="en-US" sz="1400" b="0" i="0" u="none" strike="noStrike" baseline="0">
              <a:solidFill>
                <a:srgbClr val="000000"/>
              </a:solidFill>
              <a:latin typeface="HG丸ｺﾞｼｯｸM-PRO"/>
              <a:ea typeface="HG丸ｺﾞｼｯｸM-PRO"/>
            </a:rPr>
            <a:t>以下余白</a:t>
          </a:r>
          <a:endParaRPr lang="ja-JP" altLang="en-US"/>
        </a:p>
      </xdr:txBody>
    </xdr:sp>
    <xdr:clientData/>
  </xdr:twoCellAnchor>
  <xdr:twoCellAnchor>
    <xdr:from>
      <xdr:col>3</xdr:col>
      <xdr:colOff>236220</xdr:colOff>
      <xdr:row>20</xdr:row>
      <xdr:rowOff>0</xdr:rowOff>
    </xdr:from>
    <xdr:to>
      <xdr:col>3</xdr:col>
      <xdr:colOff>217170</xdr:colOff>
      <xdr:row>20</xdr:row>
      <xdr:rowOff>0</xdr:rowOff>
    </xdr:to>
    <xdr:sp macro="" textlink="">
      <xdr:nvSpPr>
        <xdr:cNvPr id="9219" name="Text Box 3">
          <a:extLst>
            <a:ext uri="{FF2B5EF4-FFF2-40B4-BE49-F238E27FC236}">
              <a16:creationId xmlns:a16="http://schemas.microsoft.com/office/drawing/2014/main" id="{00000000-0008-0000-0800-000003240000}"/>
            </a:ext>
          </a:extLst>
        </xdr:cNvPr>
        <xdr:cNvSpPr txBox="1">
          <a:spLocks noChangeArrowheads="1"/>
        </xdr:cNvSpPr>
      </xdr:nvSpPr>
      <xdr:spPr bwMode="auto">
        <a:xfrm>
          <a:off x="3238500" y="9277350"/>
          <a:ext cx="0" cy="0"/>
        </a:xfrm>
        <a:prstGeom prst="rect">
          <a:avLst/>
        </a:prstGeom>
        <a:solidFill>
          <a:srgbClr val="FFFFFF"/>
        </a:solidFill>
        <a:ln>
          <a:noFill/>
        </a:ln>
      </xdr:spPr>
      <xdr:txBody>
        <a:bodyPr vertOverflow="clip" wrap="square" lIns="45720" tIns="22860" rIns="45720" bIns="0" anchor="t" upright="1"/>
        <a:lstStyle/>
        <a:p>
          <a:pPr algn="ctr" rtl="0">
            <a:defRPr sz="1000"/>
          </a:pPr>
          <a:r>
            <a:rPr lang="ja-JP" altLang="en-US" sz="1400" b="0" i="0" u="none" strike="noStrike" baseline="0">
              <a:solidFill>
                <a:srgbClr val="000000"/>
              </a:solidFill>
              <a:latin typeface="HG丸ｺﾞｼｯｸM-PRO"/>
              <a:ea typeface="HG丸ｺﾞｼｯｸM-PRO"/>
            </a:rPr>
            <a:t>以下余白</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4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E83"/>
  <sheetViews>
    <sheetView tabSelected="1" zoomScale="106" zoomScaleNormal="106" workbookViewId="0">
      <selection activeCell="D7" sqref="D7:I7"/>
    </sheetView>
  </sheetViews>
  <sheetFormatPr defaultColWidth="8.765625" defaultRowHeight="12"/>
  <cols>
    <col min="1" max="1" width="1.61328125" style="294" customWidth="1"/>
    <col min="2" max="15" width="2.4609375" style="294" customWidth="1"/>
    <col min="16" max="16" width="2.69140625" style="294" customWidth="1"/>
    <col min="17" max="27" width="2.4609375" style="294" customWidth="1"/>
    <col min="28" max="30" width="1.921875" style="294" customWidth="1"/>
    <col min="31" max="31" width="1.61328125" style="294" customWidth="1"/>
    <col min="32" max="16384" width="8.765625" style="294"/>
  </cols>
  <sheetData>
    <row r="1" spans="1:31" ht="14.25" customHeight="1" thickBot="1">
      <c r="A1" s="293"/>
      <c r="B1" s="293"/>
      <c r="C1" s="293"/>
      <c r="D1" s="293"/>
      <c r="E1" s="293"/>
      <c r="F1" s="293"/>
      <c r="G1" s="293"/>
      <c r="H1" s="293"/>
      <c r="I1" s="293"/>
      <c r="J1" s="293"/>
      <c r="K1" s="293"/>
      <c r="L1" s="293"/>
      <c r="M1" s="293"/>
      <c r="N1" s="293"/>
      <c r="O1" s="293"/>
      <c r="P1" s="293"/>
      <c r="Q1" s="293"/>
      <c r="R1" s="293"/>
      <c r="S1" s="293"/>
      <c r="T1" s="293"/>
      <c r="U1" s="293"/>
      <c r="V1" s="293"/>
      <c r="W1" s="293"/>
      <c r="X1" s="293"/>
      <c r="Z1" s="293"/>
      <c r="AA1" s="293"/>
      <c r="AB1" s="293"/>
      <c r="AC1" s="293"/>
      <c r="AD1" s="293"/>
      <c r="AE1" s="293"/>
    </row>
    <row r="2" spans="1:31" ht="24.75" customHeight="1" thickBot="1">
      <c r="A2" s="293"/>
      <c r="B2" s="293"/>
      <c r="C2" s="606" t="s">
        <v>264</v>
      </c>
      <c r="D2" s="607"/>
      <c r="E2" s="607"/>
      <c r="F2" s="607"/>
      <c r="G2" s="607"/>
      <c r="H2" s="607"/>
      <c r="I2" s="607"/>
      <c r="J2" s="607"/>
      <c r="K2" s="607"/>
      <c r="L2" s="607"/>
      <c r="M2" s="607"/>
      <c r="N2" s="607"/>
      <c r="O2" s="607"/>
      <c r="P2" s="607"/>
      <c r="Q2" s="607"/>
      <c r="R2" s="607"/>
      <c r="S2" s="607"/>
      <c r="T2" s="607"/>
      <c r="U2" s="607"/>
      <c r="V2" s="607"/>
      <c r="W2" s="607"/>
      <c r="X2" s="607"/>
      <c r="Y2" s="608"/>
      <c r="Z2" s="295"/>
      <c r="AA2" s="296"/>
      <c r="AB2" s="631"/>
      <c r="AC2" s="631"/>
      <c r="AD2" s="297"/>
      <c r="AE2" s="293"/>
    </row>
    <row r="3" spans="1:31" ht="22.5" customHeight="1">
      <c r="A3" s="293"/>
      <c r="B3" s="293"/>
      <c r="C3" s="632" t="s">
        <v>85</v>
      </c>
      <c r="D3" s="632"/>
      <c r="E3" s="632"/>
      <c r="F3" s="632"/>
      <c r="G3" s="632"/>
      <c r="H3" s="632"/>
      <c r="I3" s="632"/>
      <c r="J3" s="632"/>
      <c r="K3" s="632"/>
      <c r="L3" s="632"/>
      <c r="M3" s="632"/>
      <c r="N3" s="632"/>
      <c r="O3" s="632"/>
      <c r="P3" s="632"/>
      <c r="Q3" s="632"/>
      <c r="R3" s="632"/>
      <c r="S3" s="632"/>
      <c r="T3" s="632"/>
      <c r="U3" s="632"/>
      <c r="V3" s="632"/>
      <c r="W3" s="632"/>
      <c r="X3" s="632"/>
      <c r="Y3" s="632"/>
      <c r="Z3" s="293"/>
      <c r="AA3" s="296"/>
      <c r="AB3" s="296"/>
      <c r="AC3" s="293"/>
      <c r="AD3" s="293"/>
      <c r="AE3" s="293"/>
    </row>
    <row r="4" spans="1:31" ht="9" customHeight="1">
      <c r="A4" s="293"/>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6"/>
      <c r="AB4" s="296"/>
      <c r="AC4" s="293"/>
      <c r="AD4" s="293"/>
      <c r="AE4" s="298"/>
    </row>
    <row r="5" spans="1:31" ht="14.25" customHeight="1">
      <c r="A5" s="293"/>
      <c r="B5" s="299"/>
      <c r="C5" s="299" t="s">
        <v>265</v>
      </c>
      <c r="D5" s="299"/>
      <c r="E5" s="299"/>
      <c r="F5" s="299"/>
      <c r="G5" s="299"/>
      <c r="H5" s="625"/>
      <c r="I5" s="626"/>
      <c r="J5" s="627"/>
      <c r="K5" s="300" t="s">
        <v>134</v>
      </c>
      <c r="L5" s="301"/>
      <c r="M5" s="628"/>
      <c r="N5" s="629"/>
      <c r="O5" s="629"/>
      <c r="P5" s="629"/>
      <c r="Q5" s="630"/>
      <c r="R5" s="542"/>
      <c r="S5" s="312"/>
      <c r="T5" s="543"/>
      <c r="U5" s="543"/>
      <c r="V5" s="543"/>
      <c r="W5" s="312"/>
      <c r="X5" s="312"/>
      <c r="Y5" s="299"/>
      <c r="Z5" s="299"/>
      <c r="AA5" s="302"/>
      <c r="AB5" s="296"/>
      <c r="AC5" s="293"/>
      <c r="AD5" s="293"/>
      <c r="AE5" s="293"/>
    </row>
    <row r="6" spans="1:31" ht="6" customHeight="1" thickBot="1">
      <c r="A6" s="293"/>
      <c r="B6" s="299"/>
      <c r="C6" s="299"/>
      <c r="D6" s="299"/>
      <c r="E6" s="299"/>
      <c r="F6" s="299"/>
      <c r="G6" s="303"/>
      <c r="H6" s="303"/>
      <c r="I6" s="303"/>
      <c r="J6" s="303"/>
      <c r="K6" s="303"/>
      <c r="L6" s="303"/>
      <c r="M6" s="303"/>
      <c r="N6" s="303"/>
      <c r="O6" s="303"/>
      <c r="P6" s="303"/>
      <c r="Q6" s="303"/>
      <c r="R6" s="303"/>
      <c r="S6" s="303"/>
      <c r="T6" s="303"/>
      <c r="U6" s="303"/>
      <c r="V6" s="303"/>
      <c r="W6" s="303"/>
      <c r="X6" s="299"/>
      <c r="Y6" s="299"/>
      <c r="Z6" s="299"/>
      <c r="AA6" s="302"/>
      <c r="AB6" s="296"/>
      <c r="AC6" s="293"/>
      <c r="AD6" s="293"/>
      <c r="AE6" s="293"/>
    </row>
    <row r="7" spans="1:31" ht="14.25" customHeight="1" thickBot="1">
      <c r="A7" s="293"/>
      <c r="B7" s="299"/>
      <c r="C7" s="304"/>
      <c r="D7" s="609">
        <v>43922</v>
      </c>
      <c r="E7" s="610">
        <f t="shared" ref="E7:I7" ca="1" si="0">DATE(YEAR(NOW()),4,1)</f>
        <v>43922</v>
      </c>
      <c r="F7" s="610">
        <f t="shared" ca="1" si="0"/>
        <v>43922</v>
      </c>
      <c r="G7" s="610">
        <f t="shared" ca="1" si="0"/>
        <v>43922</v>
      </c>
      <c r="H7" s="610">
        <f t="shared" ca="1" si="0"/>
        <v>43922</v>
      </c>
      <c r="I7" s="611">
        <f t="shared" ca="1" si="0"/>
        <v>43922</v>
      </c>
      <c r="J7" s="305" t="s">
        <v>86</v>
      </c>
      <c r="K7" s="299"/>
      <c r="L7" s="299"/>
      <c r="M7" s="299"/>
      <c r="N7" s="306"/>
      <c r="O7" s="306"/>
      <c r="P7" s="299"/>
      <c r="Q7" s="299"/>
      <c r="R7" s="299"/>
      <c r="S7" s="299"/>
      <c r="T7" s="299"/>
      <c r="U7" s="299"/>
      <c r="V7" s="299"/>
      <c r="W7" s="299"/>
      <c r="X7" s="299"/>
      <c r="Y7" s="299"/>
      <c r="Z7" s="299"/>
      <c r="AA7" s="302"/>
      <c r="AB7" s="296"/>
      <c r="AC7" s="293"/>
      <c r="AD7" s="293"/>
      <c r="AE7" s="293"/>
    </row>
    <row r="8" spans="1:31" ht="15.75" customHeight="1" thickBot="1">
      <c r="A8" s="293"/>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302"/>
      <c r="AB8" s="296"/>
      <c r="AC8" s="293"/>
      <c r="AD8" s="293"/>
      <c r="AE8" s="293"/>
    </row>
    <row r="9" spans="1:31" ht="14.25" customHeight="1" thickBot="1">
      <c r="A9" s="293"/>
      <c r="B9" s="299"/>
      <c r="C9" s="612" t="s">
        <v>72</v>
      </c>
      <c r="D9" s="613"/>
      <c r="E9" s="613"/>
      <c r="F9" s="613"/>
      <c r="G9" s="613"/>
      <c r="H9" s="613"/>
      <c r="I9" s="613"/>
      <c r="J9" s="613"/>
      <c r="K9" s="613"/>
      <c r="L9" s="613"/>
      <c r="M9" s="613"/>
      <c r="N9" s="613"/>
      <c r="O9" s="613"/>
      <c r="P9" s="613"/>
      <c r="Q9" s="613"/>
      <c r="R9" s="613"/>
      <c r="S9" s="613"/>
      <c r="T9" s="613"/>
      <c r="U9" s="613"/>
      <c r="V9" s="613"/>
      <c r="W9" s="613"/>
      <c r="X9" s="613"/>
      <c r="Y9" s="614"/>
      <c r="Z9" s="299"/>
      <c r="AA9" s="302"/>
      <c r="AB9" s="307"/>
      <c r="AC9" s="293"/>
      <c r="AD9" s="293"/>
      <c r="AE9" s="293"/>
    </row>
    <row r="10" spans="1:31" ht="4.5" customHeight="1">
      <c r="A10" s="293"/>
      <c r="B10" s="299"/>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299"/>
      <c r="AA10" s="302"/>
      <c r="AB10" s="296"/>
      <c r="AC10" s="293"/>
      <c r="AD10" s="293"/>
      <c r="AE10" s="293"/>
    </row>
    <row r="11" spans="1:31" ht="14.25" customHeight="1" thickBot="1">
      <c r="A11" s="293"/>
      <c r="B11" s="308" t="s">
        <v>288</v>
      </c>
      <c r="C11" s="299"/>
      <c r="D11" s="299"/>
      <c r="E11" s="299"/>
      <c r="F11" s="299"/>
      <c r="G11" s="299"/>
      <c r="H11" s="299"/>
      <c r="I11" s="299"/>
      <c r="J11" s="299"/>
      <c r="K11" s="299"/>
      <c r="L11" s="299"/>
      <c r="M11" s="299"/>
      <c r="N11" s="299"/>
      <c r="O11" s="299"/>
      <c r="P11" s="299"/>
      <c r="Q11" s="299"/>
      <c r="R11" s="309"/>
      <c r="S11" s="299"/>
      <c r="T11" s="299"/>
      <c r="U11" s="299"/>
      <c r="V11" s="299"/>
      <c r="W11" s="299"/>
      <c r="X11" s="299"/>
      <c r="Y11" s="299"/>
      <c r="Z11" s="299"/>
      <c r="AA11" s="302"/>
      <c r="AB11" s="296"/>
      <c r="AC11" s="293"/>
      <c r="AD11" s="293"/>
      <c r="AE11" s="293"/>
    </row>
    <row r="12" spans="1:31" s="293" customFormat="1" ht="15.75" customHeight="1" thickBot="1">
      <c r="B12" s="299"/>
      <c r="C12" s="299"/>
      <c r="D12" s="299" t="s">
        <v>266</v>
      </c>
      <c r="E12" s="299"/>
      <c r="F12" s="633" t="s">
        <v>88</v>
      </c>
      <c r="G12" s="633"/>
      <c r="H12" s="633"/>
      <c r="I12" s="634"/>
      <c r="J12" s="635"/>
      <c r="K12" s="635"/>
      <c r="L12" s="635"/>
      <c r="M12" s="635"/>
      <c r="N12" s="636"/>
      <c r="O12" s="299"/>
      <c r="P12" s="633" t="s">
        <v>89</v>
      </c>
      <c r="Q12" s="633"/>
      <c r="R12" s="633"/>
      <c r="S12" s="633"/>
      <c r="T12" s="637"/>
      <c r="U12" s="638"/>
      <c r="V12" s="638"/>
      <c r="W12" s="638"/>
      <c r="X12" s="638"/>
      <c r="Y12" s="639"/>
      <c r="Z12" s="299"/>
      <c r="AA12" s="302"/>
      <c r="AB12" s="296"/>
    </row>
    <row r="13" spans="1:31" s="293" customFormat="1" ht="15.75" customHeight="1" thickBot="1">
      <c r="B13" s="299"/>
      <c r="C13" s="299"/>
      <c r="D13" s="299" t="s">
        <v>266</v>
      </c>
      <c r="E13" s="299"/>
      <c r="F13" s="633" t="s">
        <v>87</v>
      </c>
      <c r="G13" s="633"/>
      <c r="H13" s="633"/>
      <c r="I13" s="615" t="s">
        <v>299</v>
      </c>
      <c r="J13" s="616"/>
      <c r="K13" s="616"/>
      <c r="L13" s="617"/>
      <c r="M13" s="617"/>
      <c r="N13" s="617"/>
      <c r="O13" s="617"/>
      <c r="P13" s="617"/>
      <c r="Q13" s="617"/>
      <c r="R13" s="617"/>
      <c r="S13" s="617"/>
      <c r="T13" s="617"/>
      <c r="U13" s="617"/>
      <c r="V13" s="617"/>
      <c r="W13" s="617"/>
      <c r="X13" s="617"/>
      <c r="Y13" s="618"/>
      <c r="Z13" s="299"/>
      <c r="AA13" s="302"/>
      <c r="AB13" s="296"/>
    </row>
    <row r="14" spans="1:31" s="293" customFormat="1" ht="15.75" customHeight="1">
      <c r="B14" s="306" t="s">
        <v>267</v>
      </c>
      <c r="C14" s="299"/>
      <c r="D14" s="299"/>
      <c r="E14" s="299"/>
      <c r="F14" s="299"/>
      <c r="G14" s="299"/>
      <c r="H14" s="299"/>
      <c r="I14" s="299"/>
      <c r="J14" s="299"/>
      <c r="K14" s="299"/>
      <c r="L14" s="299"/>
      <c r="M14" s="299"/>
      <c r="N14" s="299"/>
      <c r="O14" s="299"/>
      <c r="P14" s="299"/>
      <c r="Q14" s="299"/>
      <c r="R14" s="309"/>
      <c r="S14" s="299"/>
      <c r="T14" s="299"/>
      <c r="U14" s="299"/>
      <c r="V14" s="299"/>
      <c r="W14" s="299"/>
      <c r="X14" s="299"/>
      <c r="Y14" s="299"/>
      <c r="Z14" s="299"/>
      <c r="AA14" s="302"/>
      <c r="AB14" s="296"/>
    </row>
    <row r="15" spans="1:31" s="293" customFormat="1" ht="15.75" customHeight="1" thickBot="1">
      <c r="B15" s="489" t="s">
        <v>355</v>
      </c>
      <c r="C15" s="299"/>
      <c r="D15" s="299"/>
      <c r="E15" s="299"/>
      <c r="F15" s="299"/>
      <c r="G15" s="299"/>
      <c r="H15" s="299"/>
      <c r="I15" s="299"/>
      <c r="J15" s="299"/>
      <c r="K15" s="299"/>
      <c r="L15" s="490"/>
      <c r="M15" s="312"/>
      <c r="N15" s="312"/>
      <c r="O15" s="299"/>
      <c r="P15" s="299"/>
      <c r="Q15" s="310"/>
      <c r="R15" s="299"/>
      <c r="S15" s="299"/>
      <c r="T15" s="299"/>
      <c r="U15" s="299"/>
      <c r="V15" s="299"/>
      <c r="W15" s="299"/>
      <c r="X15" s="299"/>
      <c r="Y15" s="299"/>
      <c r="Z15" s="299"/>
      <c r="AA15" s="302"/>
      <c r="AB15" s="311"/>
    </row>
    <row r="16" spans="1:31" s="293" customFormat="1" ht="15.75" customHeight="1" thickBot="1">
      <c r="B16" s="299"/>
      <c r="C16" s="299"/>
      <c r="D16" s="299" t="s">
        <v>266</v>
      </c>
      <c r="E16" s="299"/>
      <c r="F16" s="299" t="s">
        <v>74</v>
      </c>
      <c r="G16" s="299"/>
      <c r="H16" s="299"/>
      <c r="I16" s="306" t="s">
        <v>77</v>
      </c>
      <c r="J16" s="299"/>
      <c r="K16" s="299"/>
      <c r="L16" s="299"/>
      <c r="M16" s="302"/>
      <c r="N16" s="619"/>
      <c r="O16" s="620"/>
      <c r="P16" s="621"/>
      <c r="Q16" s="290" t="s">
        <v>336</v>
      </c>
      <c r="R16" s="312"/>
      <c r="T16" s="312"/>
      <c r="U16" s="313" t="s">
        <v>73</v>
      </c>
      <c r="V16" s="646"/>
      <c r="W16" s="647"/>
      <c r="X16" s="647"/>
      <c r="Y16" s="287" t="s">
        <v>337</v>
      </c>
      <c r="Z16" s="299"/>
      <c r="AA16" s="302"/>
      <c r="AB16" s="296"/>
    </row>
    <row r="17" spans="1:31" s="293" customFormat="1" ht="14.25" customHeight="1" thickBot="1">
      <c r="B17" s="299"/>
      <c r="C17" s="299"/>
      <c r="D17" s="299"/>
      <c r="E17" s="299"/>
      <c r="F17" s="299"/>
      <c r="G17" s="299"/>
      <c r="H17" s="299"/>
      <c r="I17" s="306" t="s">
        <v>75</v>
      </c>
      <c r="J17" s="299"/>
      <c r="K17" s="299"/>
      <c r="L17" s="299"/>
      <c r="M17" s="302"/>
      <c r="N17" s="640"/>
      <c r="O17" s="641"/>
      <c r="P17" s="642"/>
      <c r="Q17" s="291"/>
      <c r="R17" s="312"/>
      <c r="S17" s="312"/>
      <c r="T17" s="312"/>
      <c r="U17" s="312"/>
      <c r="V17" s="648"/>
      <c r="W17" s="649"/>
      <c r="X17" s="649"/>
      <c r="Y17" s="288"/>
      <c r="Z17" s="299"/>
      <c r="AA17" s="302"/>
      <c r="AB17" s="296"/>
    </row>
    <row r="18" spans="1:31" s="293" customFormat="1" ht="14.25" customHeight="1" thickBot="1">
      <c r="B18" s="299"/>
      <c r="C18" s="299"/>
      <c r="D18" s="299"/>
      <c r="E18" s="299"/>
      <c r="F18" s="299"/>
      <c r="G18" s="299"/>
      <c r="H18" s="299"/>
      <c r="I18" s="652" t="s">
        <v>300</v>
      </c>
      <c r="J18" s="652"/>
      <c r="K18" s="652"/>
      <c r="L18" s="652"/>
      <c r="M18" s="653"/>
      <c r="N18" s="622">
        <v>0</v>
      </c>
      <c r="O18" s="623"/>
      <c r="P18" s="624"/>
      <c r="Q18" s="292"/>
      <c r="R18" s="314"/>
      <c r="S18" s="314"/>
      <c r="T18" s="314"/>
      <c r="U18" s="314"/>
      <c r="V18" s="650"/>
      <c r="W18" s="651"/>
      <c r="X18" s="651"/>
      <c r="Y18" s="289"/>
      <c r="Z18" s="299"/>
      <c r="AA18" s="302"/>
      <c r="AB18" s="296"/>
    </row>
    <row r="19" spans="1:31" s="293" customFormat="1" ht="14.25" customHeight="1" thickBot="1">
      <c r="B19" s="299"/>
      <c r="C19" s="299"/>
      <c r="D19" s="299" t="s">
        <v>266</v>
      </c>
      <c r="E19" s="299"/>
      <c r="F19" s="299" t="s">
        <v>76</v>
      </c>
      <c r="G19" s="299"/>
      <c r="H19" s="299"/>
      <c r="I19" s="306" t="s">
        <v>77</v>
      </c>
      <c r="J19" s="299"/>
      <c r="K19" s="299"/>
      <c r="L19" s="299"/>
      <c r="M19" s="302"/>
      <c r="N19" s="643"/>
      <c r="O19" s="644"/>
      <c r="P19" s="645"/>
      <c r="Q19" s="290" t="s">
        <v>336</v>
      </c>
      <c r="R19" s="312"/>
      <c r="T19" s="312"/>
      <c r="U19" s="313" t="s">
        <v>73</v>
      </c>
      <c r="V19" s="648"/>
      <c r="W19" s="649"/>
      <c r="X19" s="649"/>
      <c r="Y19" s="287" t="s">
        <v>337</v>
      </c>
      <c r="Z19" s="299"/>
      <c r="AA19" s="302"/>
      <c r="AB19" s="296"/>
    </row>
    <row r="20" spans="1:31" s="293" customFormat="1" ht="14.25" customHeight="1" thickBot="1">
      <c r="B20" s="299"/>
      <c r="C20" s="299"/>
      <c r="D20" s="299"/>
      <c r="E20" s="299"/>
      <c r="F20" s="299"/>
      <c r="G20" s="299"/>
      <c r="H20" s="299"/>
      <c r="I20" s="306" t="s">
        <v>75</v>
      </c>
      <c r="J20" s="299"/>
      <c r="K20" s="299"/>
      <c r="L20" s="299"/>
      <c r="M20" s="302"/>
      <c r="N20" s="640"/>
      <c r="O20" s="641"/>
      <c r="P20" s="642"/>
      <c r="Q20" s="291"/>
      <c r="R20" s="312"/>
      <c r="S20" s="312"/>
      <c r="T20" s="312"/>
      <c r="U20" s="312"/>
      <c r="V20" s="648"/>
      <c r="W20" s="649"/>
      <c r="X20" s="649"/>
      <c r="Y20" s="288"/>
      <c r="Z20" s="299"/>
      <c r="AA20" s="302"/>
      <c r="AB20" s="296"/>
    </row>
    <row r="21" spans="1:31" s="293" customFormat="1" ht="14.25" customHeight="1" thickBot="1">
      <c r="B21" s="299"/>
      <c r="C21" s="299"/>
      <c r="D21" s="299"/>
      <c r="E21" s="299"/>
      <c r="F21" s="299"/>
      <c r="G21" s="299"/>
      <c r="H21" s="299"/>
      <c r="I21" s="652" t="s">
        <v>300</v>
      </c>
      <c r="J21" s="652"/>
      <c r="K21" s="652"/>
      <c r="L21" s="652"/>
      <c r="M21" s="653"/>
      <c r="N21" s="622">
        <v>0</v>
      </c>
      <c r="O21" s="623"/>
      <c r="P21" s="624"/>
      <c r="Q21" s="292"/>
      <c r="R21" s="314"/>
      <c r="S21" s="314"/>
      <c r="T21" s="314"/>
      <c r="U21" s="314"/>
      <c r="V21" s="650"/>
      <c r="W21" s="651"/>
      <c r="X21" s="651"/>
      <c r="Y21" s="289"/>
      <c r="Z21" s="299"/>
      <c r="AA21" s="302"/>
      <c r="AB21" s="296"/>
    </row>
    <row r="22" spans="1:31" s="293" customFormat="1" ht="3" customHeight="1" thickBot="1">
      <c r="A22" s="315"/>
      <c r="B22" s="299"/>
      <c r="C22" s="306"/>
      <c r="D22" s="299"/>
      <c r="E22" s="299"/>
      <c r="F22" s="299"/>
      <c r="G22" s="299"/>
      <c r="H22" s="299"/>
      <c r="I22" s="299"/>
      <c r="J22" s="299"/>
      <c r="K22" s="299"/>
      <c r="L22" s="299"/>
      <c r="M22" s="299"/>
      <c r="N22" s="299"/>
      <c r="O22" s="299"/>
      <c r="P22" s="299"/>
      <c r="Q22" s="299"/>
      <c r="R22" s="302"/>
      <c r="S22" s="302"/>
      <c r="T22" s="302"/>
      <c r="U22" s="302"/>
      <c r="V22" s="302"/>
      <c r="W22" s="302"/>
      <c r="X22" s="299"/>
      <c r="Y22" s="299"/>
      <c r="Z22" s="299"/>
      <c r="AA22" s="302"/>
      <c r="AB22" s="296"/>
    </row>
    <row r="23" spans="1:31" s="293" customFormat="1" ht="14.25" customHeight="1" thickBot="1">
      <c r="A23" s="315"/>
      <c r="B23" s="299"/>
      <c r="C23" s="306"/>
      <c r="D23" s="299"/>
      <c r="E23" s="663" t="s">
        <v>90</v>
      </c>
      <c r="F23" s="664"/>
      <c r="G23" s="664"/>
      <c r="H23" s="664"/>
      <c r="I23" s="664"/>
      <c r="J23" s="664"/>
      <c r="K23" s="664"/>
      <c r="L23" s="664"/>
      <c r="M23" s="664"/>
      <c r="N23" s="664"/>
      <c r="O23" s="664"/>
      <c r="P23" s="664"/>
      <c r="Q23" s="664"/>
      <c r="R23" s="664"/>
      <c r="S23" s="664"/>
      <c r="T23" s="664"/>
      <c r="U23" s="664"/>
      <c r="V23" s="664"/>
      <c r="W23" s="665"/>
      <c r="X23" s="299"/>
      <c r="Y23" s="299"/>
      <c r="Z23" s="299"/>
      <c r="AA23" s="302"/>
      <c r="AB23" s="296"/>
    </row>
    <row r="24" spans="1:31" s="293" customFormat="1" ht="14.25" customHeight="1" thickBot="1">
      <c r="A24" s="315"/>
      <c r="B24" s="299"/>
      <c r="C24" s="306"/>
      <c r="D24" s="299"/>
      <c r="E24" s="663" t="s">
        <v>91</v>
      </c>
      <c r="F24" s="664"/>
      <c r="G24" s="664"/>
      <c r="H24" s="664"/>
      <c r="I24" s="664"/>
      <c r="J24" s="664"/>
      <c r="K24" s="664"/>
      <c r="L24" s="664"/>
      <c r="M24" s="664"/>
      <c r="N24" s="664"/>
      <c r="O24" s="664"/>
      <c r="P24" s="664"/>
      <c r="Q24" s="664"/>
      <c r="R24" s="664"/>
      <c r="S24" s="664"/>
      <c r="T24" s="664"/>
      <c r="U24" s="664"/>
      <c r="V24" s="664"/>
      <c r="W24" s="665"/>
      <c r="X24" s="299"/>
      <c r="Y24" s="299"/>
      <c r="Z24" s="299"/>
      <c r="AA24" s="302"/>
      <c r="AB24" s="296"/>
    </row>
    <row r="25" spans="1:31" s="293" customFormat="1" ht="14.25" customHeight="1" thickBot="1">
      <c r="A25" s="315"/>
      <c r="B25" s="299"/>
      <c r="C25" s="306"/>
      <c r="D25" s="299"/>
      <c r="E25" s="663" t="s">
        <v>301</v>
      </c>
      <c r="F25" s="664"/>
      <c r="G25" s="664"/>
      <c r="H25" s="664"/>
      <c r="I25" s="664"/>
      <c r="J25" s="664"/>
      <c r="K25" s="664"/>
      <c r="L25" s="664"/>
      <c r="M25" s="664"/>
      <c r="N25" s="664"/>
      <c r="O25" s="664"/>
      <c r="P25" s="664"/>
      <c r="Q25" s="664"/>
      <c r="R25" s="664"/>
      <c r="S25" s="664"/>
      <c r="T25" s="664"/>
      <c r="U25" s="664"/>
      <c r="V25" s="664"/>
      <c r="W25" s="665"/>
      <c r="X25" s="299"/>
      <c r="Y25" s="299"/>
      <c r="Z25" s="299"/>
      <c r="AA25" s="302"/>
      <c r="AB25" s="296"/>
    </row>
    <row r="26" spans="1:31" s="293" customFormat="1" ht="14.25" customHeight="1">
      <c r="B26" s="306" t="s">
        <v>268</v>
      </c>
      <c r="C26" s="306"/>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302"/>
      <c r="AB26" s="296"/>
    </row>
    <row r="27" spans="1:31" s="293" customFormat="1" ht="14.25" customHeight="1">
      <c r="B27" s="299" t="s">
        <v>269</v>
      </c>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302"/>
      <c r="AB27" s="296"/>
    </row>
    <row r="28" spans="1:31" s="293" customFormat="1" ht="14.25" customHeight="1">
      <c r="B28" s="299" t="s">
        <v>270</v>
      </c>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302"/>
      <c r="AB28" s="296"/>
    </row>
    <row r="29" spans="1:31" s="293" customFormat="1" ht="14.25" customHeight="1">
      <c r="B29" s="299"/>
      <c r="C29" s="308" t="s">
        <v>287</v>
      </c>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302"/>
      <c r="AB29" s="296"/>
    </row>
    <row r="30" spans="1:31" s="293" customFormat="1" ht="16.5" customHeight="1">
      <c r="B30" s="299"/>
      <c r="C30" s="308" t="s">
        <v>286</v>
      </c>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302"/>
      <c r="AB30" s="296"/>
    </row>
    <row r="31" spans="1:31" s="293" customFormat="1" ht="3.75" customHeight="1" thickBot="1">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302"/>
      <c r="AB31" s="296"/>
    </row>
    <row r="32" spans="1:31" s="293" customFormat="1" ht="14.25" customHeight="1" thickBot="1">
      <c r="B32" s="316" t="s">
        <v>335</v>
      </c>
      <c r="C32" s="317"/>
      <c r="D32" s="317"/>
      <c r="E32" s="317"/>
      <c r="F32" s="317"/>
      <c r="G32" s="317"/>
      <c r="H32" s="317"/>
      <c r="I32" s="317"/>
      <c r="J32" s="317"/>
      <c r="K32" s="317"/>
      <c r="L32" s="317"/>
      <c r="M32" s="317"/>
      <c r="N32" s="317"/>
      <c r="O32" s="317"/>
      <c r="P32" s="317"/>
      <c r="Q32" s="317"/>
      <c r="R32" s="318"/>
      <c r="S32" s="661" t="s">
        <v>133</v>
      </c>
      <c r="T32" s="661"/>
      <c r="U32" s="662"/>
      <c r="V32" s="680"/>
      <c r="W32" s="681"/>
      <c r="X32" s="682"/>
      <c r="Y32" s="287" t="s">
        <v>337</v>
      </c>
      <c r="Z32" s="319"/>
      <c r="AA32" s="319"/>
      <c r="AB32" s="320"/>
      <c r="AC32" s="320"/>
      <c r="AD32" s="318"/>
      <c r="AE32" s="296"/>
    </row>
    <row r="33" spans="1:31" s="307" customFormat="1" ht="3.75" customHeight="1" thickBot="1">
      <c r="B33" s="566"/>
      <c r="C33" s="567"/>
      <c r="D33" s="567"/>
      <c r="E33" s="567"/>
      <c r="F33" s="567"/>
      <c r="G33" s="567"/>
      <c r="H33" s="567"/>
      <c r="I33" s="567"/>
      <c r="J33" s="567"/>
      <c r="K33" s="567"/>
      <c r="L33" s="567"/>
      <c r="M33" s="567"/>
      <c r="N33" s="567"/>
      <c r="O33" s="567"/>
      <c r="P33" s="567"/>
      <c r="Q33" s="567"/>
      <c r="R33" s="319"/>
      <c r="S33" s="564"/>
      <c r="T33" s="564"/>
      <c r="U33" s="564"/>
      <c r="V33" s="600"/>
      <c r="W33" s="600"/>
      <c r="X33" s="600"/>
      <c r="Y33" s="565"/>
      <c r="Z33" s="319"/>
      <c r="AA33" s="319"/>
      <c r="AB33" s="319"/>
      <c r="AC33" s="319"/>
      <c r="AD33" s="319"/>
    </row>
    <row r="34" spans="1:31" s="293" customFormat="1" ht="14.25" customHeight="1" thickBot="1">
      <c r="B34" s="316" t="s">
        <v>376</v>
      </c>
      <c r="C34" s="317"/>
      <c r="D34" s="317"/>
      <c r="E34" s="317"/>
      <c r="F34" s="317"/>
      <c r="G34" s="317"/>
      <c r="H34" s="317"/>
      <c r="I34" s="317"/>
      <c r="J34" s="317"/>
      <c r="K34" s="317"/>
      <c r="L34" s="317"/>
      <c r="M34" s="317"/>
      <c r="N34" s="317"/>
      <c r="O34" s="317"/>
      <c r="P34" s="317"/>
      <c r="Q34" s="317"/>
      <c r="R34" s="318"/>
      <c r="T34" s="312"/>
      <c r="U34" s="568" t="s">
        <v>375</v>
      </c>
      <c r="V34" s="680"/>
      <c r="W34" s="681"/>
      <c r="X34" s="682"/>
      <c r="Y34" s="287" t="s">
        <v>337</v>
      </c>
      <c r="Z34" s="319"/>
      <c r="AA34" s="319"/>
      <c r="AB34" s="320"/>
      <c r="AC34" s="320"/>
      <c r="AD34" s="318"/>
      <c r="AE34" s="296"/>
    </row>
    <row r="35" spans="1:31" s="293" customFormat="1" ht="15.75" customHeight="1">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18"/>
      <c r="AB35" s="296"/>
    </row>
    <row r="36" spans="1:31" s="293" customFormat="1" ht="14.25" customHeight="1">
      <c r="B36" s="320"/>
      <c r="C36" s="679" t="s">
        <v>93</v>
      </c>
      <c r="D36" s="679"/>
      <c r="E36" s="679"/>
      <c r="F36" s="679"/>
      <c r="G36" s="679"/>
      <c r="H36" s="679"/>
      <c r="I36" s="679"/>
      <c r="J36" s="679"/>
      <c r="K36" s="679"/>
      <c r="L36" s="679"/>
      <c r="M36" s="679"/>
      <c r="N36" s="679"/>
      <c r="O36" s="679"/>
      <c r="P36" s="679"/>
      <c r="Q36" s="679"/>
      <c r="R36" s="679"/>
      <c r="S36" s="679"/>
      <c r="T36" s="679"/>
      <c r="U36" s="679"/>
      <c r="V36" s="679"/>
      <c r="W36" s="679"/>
      <c r="X36" s="321"/>
      <c r="Y36" s="320"/>
      <c r="Z36" s="320"/>
      <c r="AA36" s="318"/>
      <c r="AB36" s="296"/>
    </row>
    <row r="37" spans="1:31" ht="6" customHeight="1" thickBot="1">
      <c r="A37" s="293"/>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18"/>
      <c r="AB37" s="296"/>
      <c r="AC37" s="293"/>
      <c r="AD37" s="293"/>
      <c r="AE37" s="293"/>
    </row>
    <row r="38" spans="1:31" ht="14.25" customHeight="1" thickBot="1">
      <c r="A38" s="293"/>
      <c r="B38" s="320"/>
      <c r="C38" s="320"/>
      <c r="D38" s="320"/>
      <c r="E38" s="320"/>
      <c r="F38" s="320"/>
      <c r="G38" s="320"/>
      <c r="H38" s="320"/>
      <c r="I38" s="320"/>
      <c r="J38" s="666" t="s">
        <v>64</v>
      </c>
      <c r="K38" s="667"/>
      <c r="L38" s="667"/>
      <c r="M38" s="667"/>
      <c r="N38" s="667"/>
      <c r="O38" s="667"/>
      <c r="P38" s="668"/>
      <c r="Q38" s="322"/>
      <c r="R38" s="322"/>
      <c r="S38" s="322"/>
      <c r="T38" s="322"/>
      <c r="U38" s="320"/>
      <c r="V38" s="320"/>
      <c r="W38" s="308" t="s">
        <v>65</v>
      </c>
      <c r="X38" s="320"/>
      <c r="Y38" s="320"/>
      <c r="Z38" s="320"/>
      <c r="AA38" s="318"/>
      <c r="AB38" s="296"/>
      <c r="AC38" s="293"/>
      <c r="AD38" s="293"/>
      <c r="AE38" s="293"/>
    </row>
    <row r="39" spans="1:31" ht="6.75" customHeight="1" thickBot="1">
      <c r="A39" s="293"/>
      <c r="B39" s="320"/>
      <c r="C39" s="320"/>
      <c r="D39" s="320"/>
      <c r="E39" s="320"/>
      <c r="F39" s="323"/>
      <c r="G39" s="323"/>
      <c r="H39" s="323"/>
      <c r="I39" s="323"/>
      <c r="J39" s="323"/>
      <c r="K39" s="323"/>
      <c r="L39" s="323"/>
      <c r="M39" s="323"/>
      <c r="N39" s="323"/>
      <c r="O39" s="323"/>
      <c r="P39" s="323"/>
      <c r="Q39" s="323"/>
      <c r="R39" s="323"/>
      <c r="S39" s="323"/>
      <c r="T39" s="323"/>
      <c r="U39" s="320"/>
      <c r="V39" s="320"/>
      <c r="W39" s="308"/>
      <c r="X39" s="320"/>
      <c r="Y39" s="320"/>
      <c r="Z39" s="320"/>
      <c r="AA39" s="318"/>
      <c r="AB39" s="296"/>
      <c r="AC39" s="293"/>
      <c r="AD39" s="293"/>
      <c r="AE39" s="293"/>
    </row>
    <row r="40" spans="1:31" ht="15" customHeight="1" thickBot="1">
      <c r="A40" s="293"/>
      <c r="B40" s="324"/>
      <c r="C40" s="320"/>
      <c r="D40" s="320"/>
      <c r="E40" s="320"/>
      <c r="F40" s="657">
        <f>$D$7</f>
        <v>43922</v>
      </c>
      <c r="G40" s="658"/>
      <c r="H40" s="658"/>
      <c r="I40" s="658"/>
      <c r="J40" s="658"/>
      <c r="K40" s="658"/>
      <c r="L40" s="659" t="s">
        <v>282</v>
      </c>
      <c r="M40" s="659"/>
      <c r="N40" s="659"/>
      <c r="O40" s="659"/>
      <c r="P40" s="659"/>
      <c r="Q40" s="659"/>
      <c r="R40" s="659"/>
      <c r="S40" s="659"/>
      <c r="T40" s="660"/>
      <c r="U40" s="320"/>
      <c r="V40" s="320"/>
      <c r="W40" s="308" t="s">
        <v>65</v>
      </c>
      <c r="X40" s="320"/>
      <c r="Y40" s="320"/>
      <c r="Z40" s="320"/>
      <c r="AA40" s="318"/>
      <c r="AB40" s="296"/>
      <c r="AC40" s="293"/>
      <c r="AD40" s="293"/>
      <c r="AE40" s="293"/>
    </row>
    <row r="41" spans="1:31" ht="10.5" customHeight="1" thickBot="1">
      <c r="A41" s="293"/>
      <c r="B41" s="320"/>
      <c r="C41" s="320"/>
      <c r="D41" s="320"/>
      <c r="E41" s="320"/>
      <c r="F41" s="320"/>
      <c r="G41" s="320"/>
      <c r="H41" s="320"/>
      <c r="I41" s="320"/>
      <c r="J41" s="320"/>
      <c r="K41" s="320"/>
      <c r="L41" s="325"/>
      <c r="M41" s="326" t="s">
        <v>271</v>
      </c>
      <c r="N41" s="327"/>
      <c r="O41" s="320"/>
      <c r="P41" s="320"/>
      <c r="Q41" s="320"/>
      <c r="R41" s="320"/>
      <c r="S41" s="320"/>
      <c r="T41" s="320"/>
      <c r="U41" s="320"/>
      <c r="V41" s="320"/>
      <c r="W41" s="308"/>
      <c r="X41" s="320"/>
      <c r="Y41" s="320"/>
      <c r="Z41" s="320"/>
      <c r="AA41" s="318"/>
      <c r="AB41" s="296"/>
      <c r="AC41" s="293"/>
      <c r="AD41" s="293"/>
      <c r="AE41" s="293"/>
    </row>
    <row r="42" spans="1:31" ht="9" customHeight="1">
      <c r="A42" s="293"/>
      <c r="B42" s="320"/>
      <c r="C42" s="320"/>
      <c r="D42" s="320"/>
      <c r="E42" s="320"/>
      <c r="F42" s="328"/>
      <c r="G42" s="329"/>
      <c r="H42" s="329"/>
      <c r="I42" s="329"/>
      <c r="J42" s="329"/>
      <c r="K42" s="329"/>
      <c r="L42" s="330"/>
      <c r="M42" s="331"/>
      <c r="N42" s="331"/>
      <c r="O42" s="329"/>
      <c r="P42" s="329"/>
      <c r="Q42" s="329"/>
      <c r="R42" s="329"/>
      <c r="S42" s="329"/>
      <c r="T42" s="332"/>
      <c r="U42" s="320"/>
      <c r="V42" s="320"/>
      <c r="W42" s="320"/>
      <c r="X42" s="320"/>
      <c r="Y42" s="320"/>
      <c r="Z42" s="320"/>
      <c r="AA42" s="318"/>
      <c r="AB42" s="296"/>
      <c r="AC42" s="293"/>
      <c r="AD42" s="293"/>
      <c r="AE42" s="293"/>
    </row>
    <row r="43" spans="1:31" ht="14.25" customHeight="1">
      <c r="A43" s="293"/>
      <c r="B43" s="320"/>
      <c r="C43" s="320"/>
      <c r="D43" s="320"/>
      <c r="E43" s="320"/>
      <c r="F43" s="333"/>
      <c r="G43" s="669" t="s">
        <v>290</v>
      </c>
      <c r="H43" s="670"/>
      <c r="I43" s="670"/>
      <c r="J43" s="670"/>
      <c r="K43" s="670"/>
      <c r="L43" s="670"/>
      <c r="M43" s="670"/>
      <c r="N43" s="670"/>
      <c r="O43" s="670"/>
      <c r="P43" s="670"/>
      <c r="Q43" s="670"/>
      <c r="R43" s="670"/>
      <c r="S43" s="671"/>
      <c r="T43" s="334"/>
      <c r="U43" s="320"/>
      <c r="V43" s="320"/>
      <c r="W43" s="320"/>
      <c r="X43" s="320"/>
      <c r="Y43" s="320"/>
      <c r="Z43" s="320"/>
      <c r="AA43" s="318"/>
      <c r="AB43" s="296"/>
      <c r="AC43" s="293"/>
      <c r="AD43" s="293"/>
      <c r="AE43" s="293"/>
    </row>
    <row r="44" spans="1:31" ht="6.75" customHeight="1">
      <c r="A44" s="293"/>
      <c r="B44" s="320"/>
      <c r="C44" s="320"/>
      <c r="D44" s="320"/>
      <c r="E44" s="320"/>
      <c r="F44" s="333"/>
      <c r="G44" s="335"/>
      <c r="H44" s="336"/>
      <c r="I44" s="336"/>
      <c r="J44" s="336"/>
      <c r="K44" s="336"/>
      <c r="L44" s="336"/>
      <c r="M44" s="336"/>
      <c r="N44" s="336"/>
      <c r="O44" s="336"/>
      <c r="P44" s="336"/>
      <c r="Q44" s="336"/>
      <c r="R44" s="336"/>
      <c r="S44" s="337"/>
      <c r="T44" s="334"/>
      <c r="U44" s="320"/>
      <c r="V44" s="320"/>
      <c r="W44" s="320"/>
      <c r="X44" s="320"/>
      <c r="Y44" s="320"/>
      <c r="Z44" s="320"/>
      <c r="AA44" s="318"/>
      <c r="AB44" s="296"/>
      <c r="AC44" s="293"/>
      <c r="AD44" s="293"/>
      <c r="AE44" s="293"/>
    </row>
    <row r="45" spans="1:31" ht="14.25" customHeight="1">
      <c r="A45" s="293"/>
      <c r="B45" s="320"/>
      <c r="C45" s="320"/>
      <c r="D45" s="320"/>
      <c r="E45" s="320"/>
      <c r="F45" s="333"/>
      <c r="G45" s="335"/>
      <c r="H45" s="336"/>
      <c r="I45" s="672">
        <v>1</v>
      </c>
      <c r="J45" s="338" t="s">
        <v>272</v>
      </c>
      <c r="K45" s="675" t="s">
        <v>328</v>
      </c>
      <c r="L45" s="676"/>
      <c r="M45" s="676"/>
      <c r="N45" s="676"/>
      <c r="O45" s="677"/>
      <c r="P45" s="339" t="s">
        <v>273</v>
      </c>
      <c r="Q45" s="340" t="s">
        <v>274</v>
      </c>
      <c r="R45" s="336"/>
      <c r="S45" s="337"/>
      <c r="T45" s="334"/>
      <c r="U45" s="320"/>
      <c r="V45" s="341" t="s">
        <v>292</v>
      </c>
      <c r="W45" s="342" t="s">
        <v>291</v>
      </c>
      <c r="X45" s="320"/>
      <c r="Y45" s="320"/>
      <c r="Z45" s="320"/>
      <c r="AA45" s="318"/>
      <c r="AB45" s="296"/>
      <c r="AC45" s="293"/>
      <c r="AD45" s="293"/>
      <c r="AE45" s="293"/>
    </row>
    <row r="46" spans="1:31" ht="14.25" customHeight="1">
      <c r="A46" s="293"/>
      <c r="B46" s="320"/>
      <c r="C46" s="320"/>
      <c r="D46" s="320"/>
      <c r="E46" s="320"/>
      <c r="F46" s="333"/>
      <c r="G46" s="335"/>
      <c r="H46" s="336"/>
      <c r="I46" s="673"/>
      <c r="J46" s="338" t="s">
        <v>275</v>
      </c>
      <c r="K46" s="678" t="s">
        <v>59</v>
      </c>
      <c r="L46" s="676"/>
      <c r="M46" s="676"/>
      <c r="N46" s="676"/>
      <c r="O46" s="677"/>
      <c r="P46" s="339" t="s">
        <v>273</v>
      </c>
      <c r="Q46" s="340" t="s">
        <v>274</v>
      </c>
      <c r="R46" s="336"/>
      <c r="S46" s="337"/>
      <c r="T46" s="334"/>
      <c r="U46" s="320"/>
      <c r="V46" s="341" t="s">
        <v>292</v>
      </c>
      <c r="W46" s="342" t="s">
        <v>291</v>
      </c>
      <c r="X46" s="320"/>
      <c r="Y46" s="320"/>
      <c r="Z46" s="320"/>
      <c r="AA46" s="318"/>
      <c r="AB46" s="296"/>
      <c r="AC46" s="293"/>
      <c r="AD46" s="293"/>
      <c r="AE46" s="293"/>
    </row>
    <row r="47" spans="1:31" ht="14.25" customHeight="1">
      <c r="A47" s="293"/>
      <c r="B47" s="320"/>
      <c r="C47" s="320"/>
      <c r="D47" s="320"/>
      <c r="E47" s="320"/>
      <c r="F47" s="333"/>
      <c r="G47" s="335"/>
      <c r="H47" s="336"/>
      <c r="I47" s="674"/>
      <c r="J47" s="338" t="s">
        <v>276</v>
      </c>
      <c r="K47" s="654" t="s">
        <v>60</v>
      </c>
      <c r="L47" s="655"/>
      <c r="M47" s="655"/>
      <c r="N47" s="655"/>
      <c r="O47" s="656"/>
      <c r="P47" s="339" t="s">
        <v>273</v>
      </c>
      <c r="Q47" s="340" t="s">
        <v>274</v>
      </c>
      <c r="R47" s="336"/>
      <c r="S47" s="337"/>
      <c r="T47" s="334"/>
      <c r="U47" s="343"/>
      <c r="V47" s="341" t="s">
        <v>292</v>
      </c>
      <c r="W47" s="294" t="s">
        <v>293</v>
      </c>
      <c r="X47" s="320"/>
      <c r="Y47" s="320"/>
      <c r="Z47" s="320"/>
      <c r="AA47" s="318"/>
      <c r="AB47" s="296"/>
      <c r="AC47" s="293"/>
      <c r="AD47" s="293"/>
      <c r="AE47" s="293"/>
    </row>
    <row r="48" spans="1:31" ht="14.25" customHeight="1">
      <c r="A48" s="293"/>
      <c r="B48" s="320"/>
      <c r="C48" s="320"/>
      <c r="D48" s="320"/>
      <c r="E48" s="320"/>
      <c r="F48" s="333"/>
      <c r="G48" s="335"/>
      <c r="H48" s="336"/>
      <c r="I48" s="672">
        <v>2</v>
      </c>
      <c r="J48" s="338" t="s">
        <v>272</v>
      </c>
      <c r="K48" s="678" t="s">
        <v>61</v>
      </c>
      <c r="L48" s="676"/>
      <c r="M48" s="676"/>
      <c r="N48" s="676"/>
      <c r="O48" s="677"/>
      <c r="P48" s="339" t="s">
        <v>273</v>
      </c>
      <c r="Q48" s="340" t="s">
        <v>274</v>
      </c>
      <c r="R48" s="336"/>
      <c r="S48" s="337"/>
      <c r="T48" s="334"/>
      <c r="U48" s="320"/>
      <c r="V48" s="341" t="s">
        <v>292</v>
      </c>
      <c r="W48" s="342" t="s">
        <v>291</v>
      </c>
      <c r="X48" s="320"/>
      <c r="Y48" s="320"/>
      <c r="Z48" s="320"/>
      <c r="AA48" s="318"/>
      <c r="AB48" s="296"/>
      <c r="AC48" s="293"/>
      <c r="AD48" s="293"/>
      <c r="AE48" s="293"/>
    </row>
    <row r="49" spans="1:31" ht="14.25" customHeight="1">
      <c r="A49" s="293"/>
      <c r="B49" s="320"/>
      <c r="C49" s="320"/>
      <c r="D49" s="320"/>
      <c r="E49" s="320"/>
      <c r="F49" s="333"/>
      <c r="G49" s="335"/>
      <c r="H49" s="336"/>
      <c r="I49" s="673"/>
      <c r="J49" s="338" t="s">
        <v>275</v>
      </c>
      <c r="K49" s="678" t="s">
        <v>62</v>
      </c>
      <c r="L49" s="676"/>
      <c r="M49" s="676"/>
      <c r="N49" s="676"/>
      <c r="O49" s="677"/>
      <c r="P49" s="339" t="s">
        <v>273</v>
      </c>
      <c r="Q49" s="340" t="s">
        <v>274</v>
      </c>
      <c r="R49" s="336"/>
      <c r="S49" s="337"/>
      <c r="T49" s="334"/>
      <c r="U49" s="320"/>
      <c r="V49" s="341" t="s">
        <v>292</v>
      </c>
      <c r="W49" s="342" t="s">
        <v>291</v>
      </c>
      <c r="X49" s="320"/>
      <c r="Y49" s="320"/>
      <c r="Z49" s="320"/>
      <c r="AA49" s="318"/>
      <c r="AB49" s="296"/>
      <c r="AC49" s="293"/>
      <c r="AD49" s="293"/>
      <c r="AE49" s="293"/>
    </row>
    <row r="50" spans="1:31" ht="14.25" customHeight="1">
      <c r="A50" s="293"/>
      <c r="B50" s="320"/>
      <c r="C50" s="320"/>
      <c r="D50" s="320"/>
      <c r="E50" s="320"/>
      <c r="F50" s="333"/>
      <c r="G50" s="335"/>
      <c r="H50" s="336"/>
      <c r="I50" s="673"/>
      <c r="J50" s="338" t="s">
        <v>276</v>
      </c>
      <c r="K50" s="699" t="s">
        <v>262</v>
      </c>
      <c r="L50" s="655"/>
      <c r="M50" s="655"/>
      <c r="N50" s="655"/>
      <c r="O50" s="656"/>
      <c r="P50" s="339" t="s">
        <v>273</v>
      </c>
      <c r="Q50" s="340" t="s">
        <v>274</v>
      </c>
      <c r="R50" s="336"/>
      <c r="S50" s="337"/>
      <c r="T50" s="334"/>
      <c r="U50" s="343"/>
      <c r="V50" s="341" t="s">
        <v>292</v>
      </c>
      <c r="W50" s="294" t="s">
        <v>293</v>
      </c>
      <c r="X50" s="320"/>
      <c r="Y50" s="320"/>
      <c r="Z50" s="320"/>
      <c r="AA50" s="318"/>
      <c r="AB50" s="296"/>
      <c r="AC50" s="293"/>
      <c r="AD50" s="293"/>
      <c r="AE50" s="293"/>
    </row>
    <row r="51" spans="1:31" ht="14.25" customHeight="1">
      <c r="A51" s="293"/>
      <c r="B51" s="320"/>
      <c r="C51" s="320"/>
      <c r="D51" s="320"/>
      <c r="E51" s="320"/>
      <c r="F51" s="333"/>
      <c r="G51" s="335"/>
      <c r="H51" s="336"/>
      <c r="I51" s="673"/>
      <c r="J51" s="338" t="s">
        <v>277</v>
      </c>
      <c r="K51" s="654" t="s">
        <v>263</v>
      </c>
      <c r="L51" s="655"/>
      <c r="M51" s="655"/>
      <c r="N51" s="655"/>
      <c r="O51" s="656"/>
      <c r="P51" s="339" t="s">
        <v>273</v>
      </c>
      <c r="Q51" s="340" t="s">
        <v>274</v>
      </c>
      <c r="R51" s="336"/>
      <c r="S51" s="337"/>
      <c r="T51" s="334"/>
      <c r="U51" s="343"/>
      <c r="V51" s="341" t="s">
        <v>292</v>
      </c>
      <c r="W51" s="294" t="s">
        <v>293</v>
      </c>
      <c r="X51" s="320"/>
      <c r="Y51" s="320"/>
      <c r="Z51" s="320"/>
      <c r="AA51" s="318"/>
      <c r="AB51" s="296"/>
      <c r="AC51" s="293"/>
      <c r="AD51" s="293"/>
      <c r="AE51" s="293"/>
    </row>
    <row r="52" spans="1:31" ht="14.25" customHeight="1">
      <c r="A52" s="293"/>
      <c r="B52" s="320"/>
      <c r="C52" s="320"/>
      <c r="D52" s="320"/>
      <c r="E52" s="320"/>
      <c r="F52" s="333"/>
      <c r="G52" s="335"/>
      <c r="H52" s="336"/>
      <c r="I52" s="673"/>
      <c r="J52" s="338" t="s">
        <v>278</v>
      </c>
      <c r="K52" s="654" t="s">
        <v>211</v>
      </c>
      <c r="L52" s="655"/>
      <c r="M52" s="655"/>
      <c r="N52" s="655"/>
      <c r="O52" s="656"/>
      <c r="P52" s="339" t="s">
        <v>273</v>
      </c>
      <c r="Q52" s="340" t="s">
        <v>274</v>
      </c>
      <c r="R52" s="336"/>
      <c r="S52" s="337"/>
      <c r="T52" s="334"/>
      <c r="U52" s="343"/>
      <c r="V52" s="341" t="s">
        <v>292</v>
      </c>
      <c r="W52" s="294" t="s">
        <v>293</v>
      </c>
      <c r="X52" s="320"/>
      <c r="Y52" s="320"/>
      <c r="Z52" s="320"/>
      <c r="AA52" s="318"/>
      <c r="AB52" s="296"/>
      <c r="AC52" s="293"/>
      <c r="AD52" s="293"/>
      <c r="AE52" s="293"/>
    </row>
    <row r="53" spans="1:31" ht="14.25" customHeight="1">
      <c r="A53" s="293"/>
      <c r="B53" s="320"/>
      <c r="C53" s="320"/>
      <c r="D53" s="320"/>
      <c r="E53" s="320"/>
      <c r="F53" s="333"/>
      <c r="G53" s="335"/>
      <c r="H53" s="336"/>
      <c r="I53" s="674"/>
      <c r="J53" s="338" t="s">
        <v>279</v>
      </c>
      <c r="K53" s="700" t="s">
        <v>280</v>
      </c>
      <c r="L53" s="701"/>
      <c r="M53" s="701"/>
      <c r="N53" s="701"/>
      <c r="O53" s="702"/>
      <c r="P53" s="339" t="s">
        <v>273</v>
      </c>
      <c r="Q53" s="340" t="s">
        <v>274</v>
      </c>
      <c r="R53" s="336"/>
      <c r="S53" s="337"/>
      <c r="T53" s="334"/>
      <c r="U53" s="343"/>
      <c r="V53" s="341" t="s">
        <v>292</v>
      </c>
      <c r="W53" s="294" t="s">
        <v>293</v>
      </c>
      <c r="X53" s="320"/>
      <c r="Y53" s="320"/>
      <c r="Z53" s="320"/>
      <c r="AA53" s="318"/>
      <c r="AB53" s="296"/>
      <c r="AC53" s="293"/>
      <c r="AD53" s="293"/>
      <c r="AE53" s="293"/>
    </row>
    <row r="54" spans="1:31" ht="14.25" customHeight="1">
      <c r="A54" s="293"/>
      <c r="B54" s="320"/>
      <c r="C54" s="320"/>
      <c r="D54" s="320"/>
      <c r="E54" s="320"/>
      <c r="F54" s="333"/>
      <c r="G54" s="335"/>
      <c r="H54" s="336"/>
      <c r="I54" s="689">
        <v>3</v>
      </c>
      <c r="J54" s="672" t="s">
        <v>272</v>
      </c>
      <c r="K54" s="690" t="s">
        <v>329</v>
      </c>
      <c r="L54" s="691"/>
      <c r="M54" s="691"/>
      <c r="N54" s="691"/>
      <c r="O54" s="692"/>
      <c r="P54" s="339" t="s">
        <v>273</v>
      </c>
      <c r="Q54" s="340" t="s">
        <v>274</v>
      </c>
      <c r="R54" s="336"/>
      <c r="S54" s="337"/>
      <c r="T54" s="334"/>
      <c r="U54" s="343"/>
      <c r="V54" s="341" t="s">
        <v>292</v>
      </c>
      <c r="W54" s="342" t="s">
        <v>291</v>
      </c>
      <c r="X54" s="320"/>
      <c r="Y54" s="320"/>
      <c r="Z54" s="320"/>
      <c r="AA54" s="318"/>
      <c r="AB54" s="296"/>
      <c r="AC54" s="293"/>
      <c r="AD54" s="293"/>
      <c r="AE54" s="293"/>
    </row>
    <row r="55" spans="1:31" ht="14.25" customHeight="1">
      <c r="A55" s="293"/>
      <c r="B55" s="320"/>
      <c r="C55" s="320"/>
      <c r="D55" s="320"/>
      <c r="E55" s="320"/>
      <c r="F55" s="333"/>
      <c r="G55" s="335"/>
      <c r="H55" s="336"/>
      <c r="I55" s="689"/>
      <c r="J55" s="674"/>
      <c r="K55" s="693" t="s">
        <v>281</v>
      </c>
      <c r="L55" s="694"/>
      <c r="M55" s="694"/>
      <c r="N55" s="694"/>
      <c r="O55" s="695"/>
      <c r="P55" s="339" t="s">
        <v>273</v>
      </c>
      <c r="Q55" s="340" t="s">
        <v>274</v>
      </c>
      <c r="R55" s="336"/>
      <c r="S55" s="337"/>
      <c r="T55" s="334"/>
      <c r="U55" s="320"/>
      <c r="V55" s="341" t="s">
        <v>292</v>
      </c>
      <c r="W55" s="294" t="s">
        <v>293</v>
      </c>
      <c r="X55" s="320"/>
      <c r="Y55" s="320"/>
      <c r="Z55" s="320"/>
      <c r="AA55" s="318"/>
      <c r="AB55" s="296"/>
      <c r="AC55" s="293"/>
      <c r="AD55" s="293"/>
      <c r="AE55" s="293"/>
    </row>
    <row r="56" spans="1:31" ht="7.5" customHeight="1">
      <c r="A56" s="293"/>
      <c r="B56" s="320"/>
      <c r="C56" s="320"/>
      <c r="D56" s="320"/>
      <c r="E56" s="320"/>
      <c r="F56" s="333"/>
      <c r="G56" s="344"/>
      <c r="H56" s="345"/>
      <c r="I56" s="345"/>
      <c r="J56" s="345"/>
      <c r="K56" s="345"/>
      <c r="L56" s="345"/>
      <c r="M56" s="345"/>
      <c r="N56" s="345"/>
      <c r="O56" s="345"/>
      <c r="P56" s="345"/>
      <c r="Q56" s="345"/>
      <c r="R56" s="345"/>
      <c r="S56" s="346"/>
      <c r="T56" s="334"/>
      <c r="U56" s="320"/>
      <c r="V56" s="341"/>
      <c r="W56" s="320"/>
      <c r="X56" s="320"/>
      <c r="Y56" s="320"/>
      <c r="Z56" s="320"/>
      <c r="AA56" s="318"/>
      <c r="AB56" s="296"/>
      <c r="AC56" s="293"/>
      <c r="AD56" s="293"/>
      <c r="AE56" s="347"/>
    </row>
    <row r="57" spans="1:31" ht="9" customHeight="1" thickBot="1">
      <c r="A57" s="293"/>
      <c r="B57" s="320"/>
      <c r="C57" s="320"/>
      <c r="D57" s="320"/>
      <c r="E57" s="320"/>
      <c r="F57" s="333"/>
      <c r="G57" s="320"/>
      <c r="H57" s="320"/>
      <c r="I57" s="320"/>
      <c r="J57" s="320"/>
      <c r="K57" s="320"/>
      <c r="L57" s="348"/>
      <c r="M57" s="349"/>
      <c r="N57" s="349"/>
      <c r="O57" s="320"/>
      <c r="P57" s="320"/>
      <c r="Q57" s="320"/>
      <c r="R57" s="320"/>
      <c r="S57" s="320"/>
      <c r="T57" s="334"/>
      <c r="U57" s="320"/>
      <c r="V57" s="341"/>
      <c r="W57" s="320"/>
      <c r="X57" s="320"/>
      <c r="Y57" s="320"/>
      <c r="Z57" s="320"/>
      <c r="AA57" s="318"/>
      <c r="AB57" s="296"/>
      <c r="AC57" s="293"/>
      <c r="AD57" s="293"/>
      <c r="AE57" s="293"/>
    </row>
    <row r="58" spans="1:31" ht="14.25" customHeight="1" thickBot="1">
      <c r="A58" s="293"/>
      <c r="B58" s="320"/>
      <c r="C58" s="320"/>
      <c r="D58" s="320"/>
      <c r="E58" s="320"/>
      <c r="F58" s="350"/>
      <c r="G58" s="350"/>
      <c r="H58" s="350"/>
      <c r="I58" s="350"/>
      <c r="J58" s="350"/>
      <c r="K58" s="350"/>
      <c r="L58" s="351"/>
      <c r="M58" s="352" t="s">
        <v>271</v>
      </c>
      <c r="N58" s="353"/>
      <c r="O58" s="350"/>
      <c r="P58" s="350"/>
      <c r="Q58" s="350"/>
      <c r="R58" s="350"/>
      <c r="S58" s="350"/>
      <c r="T58" s="350"/>
      <c r="U58" s="320"/>
      <c r="V58" s="320"/>
      <c r="W58" s="320"/>
      <c r="X58" s="320"/>
      <c r="Y58" s="320"/>
      <c r="Z58" s="320"/>
      <c r="AA58" s="318"/>
      <c r="AB58" s="296"/>
      <c r="AC58" s="293"/>
      <c r="AD58" s="293"/>
      <c r="AE58" s="293"/>
    </row>
    <row r="59" spans="1:31" ht="14.25" customHeight="1" thickBot="1">
      <c r="A59" s="293"/>
      <c r="B59" s="320"/>
      <c r="C59" s="320"/>
      <c r="D59" s="320"/>
      <c r="E59" s="320"/>
      <c r="F59" s="696" t="s">
        <v>63</v>
      </c>
      <c r="G59" s="697"/>
      <c r="H59" s="697"/>
      <c r="I59" s="697"/>
      <c r="J59" s="697"/>
      <c r="K59" s="697"/>
      <c r="L59" s="697"/>
      <c r="M59" s="697"/>
      <c r="N59" s="697"/>
      <c r="O59" s="697"/>
      <c r="P59" s="697"/>
      <c r="Q59" s="697"/>
      <c r="R59" s="697"/>
      <c r="S59" s="697"/>
      <c r="T59" s="698"/>
      <c r="U59" s="320"/>
      <c r="V59" s="320"/>
      <c r="W59" s="308" t="s">
        <v>294</v>
      </c>
      <c r="X59" s="320"/>
      <c r="Y59" s="320"/>
      <c r="Z59" s="320"/>
      <c r="AA59" s="311"/>
      <c r="AB59" s="311"/>
      <c r="AC59" s="293"/>
      <c r="AD59" s="293"/>
      <c r="AE59" s="293"/>
    </row>
    <row r="60" spans="1:31" ht="12.75" customHeight="1" thickBot="1">
      <c r="A60" s="293"/>
      <c r="B60" s="320"/>
      <c r="C60" s="320"/>
      <c r="D60" s="320"/>
      <c r="E60" s="320"/>
      <c r="F60" s="320"/>
      <c r="G60" s="320"/>
      <c r="H60" s="320"/>
      <c r="I60" s="320"/>
      <c r="J60" s="320"/>
      <c r="K60" s="320"/>
      <c r="L60" s="348"/>
      <c r="M60" s="354" t="s">
        <v>271</v>
      </c>
      <c r="N60" s="349"/>
      <c r="O60" s="320"/>
      <c r="P60" s="320"/>
      <c r="Q60" s="320"/>
      <c r="R60" s="320"/>
      <c r="S60" s="320"/>
      <c r="T60" s="320"/>
      <c r="U60" s="320"/>
      <c r="V60" s="320"/>
      <c r="W60" s="308"/>
      <c r="X60" s="320"/>
      <c r="Y60" s="320"/>
      <c r="Z60" s="320"/>
      <c r="AA60" s="318"/>
      <c r="AB60" s="296"/>
      <c r="AC60" s="293"/>
      <c r="AD60" s="293"/>
      <c r="AE60" s="293"/>
    </row>
    <row r="61" spans="1:31" ht="13.2">
      <c r="A61" s="293"/>
      <c r="B61" s="320"/>
      <c r="C61" s="320"/>
      <c r="D61" s="320"/>
      <c r="E61" s="320"/>
      <c r="F61" s="320"/>
      <c r="G61" s="320"/>
      <c r="H61" s="320"/>
      <c r="I61" s="320"/>
      <c r="J61" s="320"/>
      <c r="K61" s="320"/>
      <c r="L61" s="683" t="s">
        <v>92</v>
      </c>
      <c r="M61" s="684"/>
      <c r="N61" s="685"/>
      <c r="O61" s="320"/>
      <c r="P61" s="320"/>
      <c r="Q61" s="320"/>
      <c r="R61" s="320"/>
      <c r="S61" s="320"/>
      <c r="T61" s="320"/>
      <c r="U61" s="320"/>
      <c r="V61" s="320"/>
      <c r="W61" s="308" t="s">
        <v>283</v>
      </c>
      <c r="X61" s="320"/>
      <c r="Y61" s="320"/>
      <c r="Z61" s="320"/>
      <c r="AA61" s="318"/>
      <c r="AB61" s="296"/>
      <c r="AC61" s="293"/>
      <c r="AD61" s="293"/>
      <c r="AE61" s="293"/>
    </row>
    <row r="62" spans="1:31" ht="10.5" customHeight="1" thickBot="1">
      <c r="A62" s="293"/>
      <c r="B62" s="320"/>
      <c r="C62" s="320"/>
      <c r="D62" s="320"/>
      <c r="E62" s="320"/>
      <c r="F62" s="320"/>
      <c r="G62" s="320"/>
      <c r="H62" s="320"/>
      <c r="I62" s="320"/>
      <c r="J62" s="320"/>
      <c r="K62" s="320"/>
      <c r="L62" s="686"/>
      <c r="M62" s="687"/>
      <c r="N62" s="688"/>
      <c r="O62" s="320"/>
      <c r="P62" s="320"/>
      <c r="Q62" s="320"/>
      <c r="R62" s="320"/>
      <c r="S62" s="320"/>
      <c r="T62" s="320"/>
      <c r="U62" s="320"/>
      <c r="V62" s="320"/>
      <c r="W62" s="308"/>
      <c r="X62" s="320"/>
      <c r="Y62" s="320"/>
      <c r="Z62" s="318"/>
      <c r="AA62" s="318"/>
      <c r="AB62" s="296"/>
      <c r="AC62" s="293"/>
      <c r="AD62" s="293"/>
      <c r="AE62" s="293"/>
    </row>
    <row r="63" spans="1:31" ht="13.2">
      <c r="A63" s="293"/>
      <c r="B63" s="320"/>
      <c r="C63" s="320"/>
      <c r="D63" s="320"/>
      <c r="E63" s="320"/>
      <c r="F63" s="320"/>
      <c r="G63" s="320"/>
      <c r="H63" s="320"/>
      <c r="I63" s="320"/>
      <c r="J63" s="320"/>
      <c r="K63" s="320"/>
      <c r="L63" s="318"/>
      <c r="M63" s="320"/>
      <c r="N63" s="320"/>
      <c r="O63" s="320"/>
      <c r="P63" s="320"/>
      <c r="Q63" s="320"/>
      <c r="R63" s="320"/>
      <c r="S63" s="320"/>
      <c r="T63" s="320"/>
      <c r="U63" s="320"/>
      <c r="V63" s="320"/>
      <c r="W63" s="320"/>
      <c r="X63" s="320"/>
      <c r="Y63" s="320"/>
      <c r="Z63" s="318"/>
      <c r="AA63" s="318"/>
      <c r="AB63" s="296"/>
      <c r="AC63" s="293"/>
      <c r="AD63" s="293"/>
      <c r="AE63" s="293"/>
    </row>
    <row r="64" spans="1:31" ht="6.75" customHeight="1">
      <c r="L64" s="355"/>
      <c r="Z64" s="355"/>
      <c r="AA64" s="355"/>
      <c r="AB64" s="355"/>
    </row>
    <row r="65" spans="3:28">
      <c r="Z65" s="355"/>
      <c r="AA65" s="355"/>
      <c r="AB65" s="355"/>
    </row>
    <row r="66" spans="3:28">
      <c r="Z66" s="355"/>
      <c r="AA66" s="355"/>
    </row>
    <row r="67" spans="3:28">
      <c r="O67" s="534"/>
      <c r="P67" s="534"/>
      <c r="T67" s="533"/>
      <c r="U67" s="533"/>
      <c r="V67" s="533"/>
    </row>
    <row r="68" spans="3:28">
      <c r="C68" s="294" t="s">
        <v>339</v>
      </c>
      <c r="K68" s="536"/>
      <c r="O68" s="2"/>
      <c r="P68" s="2"/>
    </row>
    <row r="69" spans="3:28">
      <c r="D69" s="294" t="s">
        <v>340</v>
      </c>
      <c r="O69" s="2"/>
    </row>
    <row r="70" spans="3:28">
      <c r="D70" s="294" t="s">
        <v>341</v>
      </c>
      <c r="K70" s="536"/>
      <c r="O70" s="2"/>
    </row>
    <row r="71" spans="3:28">
      <c r="D71" s="294" t="s">
        <v>342</v>
      </c>
      <c r="K71" s="2"/>
      <c r="M71" s="529"/>
      <c r="U71" s="531"/>
      <c r="V71" s="531"/>
      <c r="W71" s="531"/>
      <c r="X71" s="532"/>
    </row>
    <row r="72" spans="3:28">
      <c r="D72" s="294" t="s">
        <v>343</v>
      </c>
      <c r="K72" s="530"/>
      <c r="Q72" s="533"/>
      <c r="R72" s="533"/>
      <c r="S72" s="533"/>
      <c r="T72" s="531"/>
    </row>
    <row r="73" spans="3:28">
      <c r="D73" s="294" t="s">
        <v>344</v>
      </c>
      <c r="K73" s="530"/>
      <c r="Q73" s="533"/>
      <c r="R73" s="533"/>
      <c r="S73" s="533"/>
    </row>
    <row r="74" spans="3:28">
      <c r="D74" s="294" t="s">
        <v>345</v>
      </c>
      <c r="K74" s="530"/>
      <c r="Q74" s="533"/>
      <c r="R74" s="533"/>
      <c r="S74" s="533"/>
    </row>
    <row r="75" spans="3:28">
      <c r="D75" s="294" t="s">
        <v>346</v>
      </c>
      <c r="K75" s="530"/>
      <c r="Q75" s="533"/>
      <c r="R75" s="533"/>
      <c r="S75" s="533"/>
    </row>
    <row r="76" spans="3:28">
      <c r="D76" s="294" t="s">
        <v>347</v>
      </c>
    </row>
    <row r="77" spans="3:28">
      <c r="D77" s="294" t="s">
        <v>348</v>
      </c>
    </row>
    <row r="78" spans="3:28">
      <c r="D78" s="294" t="s">
        <v>349</v>
      </c>
    </row>
    <row r="79" spans="3:28">
      <c r="D79" s="294" t="s">
        <v>350</v>
      </c>
    </row>
    <row r="80" spans="3:28">
      <c r="D80" s="294" t="s">
        <v>351</v>
      </c>
    </row>
    <row r="81" spans="4:4">
      <c r="D81" s="294" t="s">
        <v>352</v>
      </c>
    </row>
    <row r="82" spans="4:4">
      <c r="D82" s="294" t="s">
        <v>353</v>
      </c>
    </row>
    <row r="83" spans="4:4">
      <c r="D83" s="294" t="s">
        <v>354</v>
      </c>
    </row>
  </sheetData>
  <sheetProtection algorithmName="SHA-512" hashValue="eT/BjscVoXucar1KSL17FrC2DVFmguV1kl4ggTr+riN7IuJyT3nkqwWAh5D2EF2qwDTPN2y3bdIZOIFsav03VA==" saltValue="AGSCR3COVkF56il5XrxfYA==" spinCount="100000" sheet="1" objects="1" scenarios="1" selectLockedCells="1"/>
  <protectedRanges>
    <protectedRange sqref="H5:J5" name="範囲1地区名_1"/>
  </protectedRanges>
  <mergeCells count="56">
    <mergeCell ref="L61:N62"/>
    <mergeCell ref="J54:J55"/>
    <mergeCell ref="V32:X32"/>
    <mergeCell ref="I54:I55"/>
    <mergeCell ref="K54:O54"/>
    <mergeCell ref="K55:O55"/>
    <mergeCell ref="F59:T59"/>
    <mergeCell ref="K50:O50"/>
    <mergeCell ref="K51:O51"/>
    <mergeCell ref="K52:O52"/>
    <mergeCell ref="I48:I53"/>
    <mergeCell ref="K48:O48"/>
    <mergeCell ref="K53:O53"/>
    <mergeCell ref="K49:O49"/>
    <mergeCell ref="V21:X21"/>
    <mergeCell ref="K47:O47"/>
    <mergeCell ref="F40:K40"/>
    <mergeCell ref="L40:T40"/>
    <mergeCell ref="S32:U32"/>
    <mergeCell ref="I21:M21"/>
    <mergeCell ref="E23:W23"/>
    <mergeCell ref="E25:W25"/>
    <mergeCell ref="E24:W24"/>
    <mergeCell ref="J38:P38"/>
    <mergeCell ref="G43:S43"/>
    <mergeCell ref="I45:I47"/>
    <mergeCell ref="K45:O45"/>
    <mergeCell ref="K46:O46"/>
    <mergeCell ref="C36:W36"/>
    <mergeCell ref="V34:X34"/>
    <mergeCell ref="V17:X17"/>
    <mergeCell ref="V18:X18"/>
    <mergeCell ref="V19:X19"/>
    <mergeCell ref="V20:X20"/>
    <mergeCell ref="I18:M18"/>
    <mergeCell ref="N16:P16"/>
    <mergeCell ref="N21:P21"/>
    <mergeCell ref="H5:J5"/>
    <mergeCell ref="M5:Q5"/>
    <mergeCell ref="AB2:AC2"/>
    <mergeCell ref="C3:Y3"/>
    <mergeCell ref="F13:H13"/>
    <mergeCell ref="F12:H12"/>
    <mergeCell ref="I12:N12"/>
    <mergeCell ref="P12:S12"/>
    <mergeCell ref="T12:Y12"/>
    <mergeCell ref="N17:P17"/>
    <mergeCell ref="N18:P18"/>
    <mergeCell ref="N19:P19"/>
    <mergeCell ref="N20:P20"/>
    <mergeCell ref="V16:X16"/>
    <mergeCell ref="C2:Y2"/>
    <mergeCell ref="D7:I7"/>
    <mergeCell ref="C9:Y9"/>
    <mergeCell ref="I13:K13"/>
    <mergeCell ref="L13:Y13"/>
  </mergeCells>
  <phoneticPr fontId="3"/>
  <dataValidations xWindow="513" yWindow="438" count="9">
    <dataValidation imeMode="off" allowBlank="1" showInputMessage="1" showErrorMessage="1" sqref="D7:I7 O68:O70 T5:V5" xr:uid="{00000000-0002-0000-0000-000000000000}"/>
    <dataValidation errorStyle="warning" imeMode="off" allowBlank="1" showInputMessage="1" showErrorMessage="1" prompt="0466(市外局番)は不要です_x000a_××-××××_x000a_のように記入願います。" sqref="T12:Y12" xr:uid="{00000000-0002-0000-0000-000001000000}"/>
    <dataValidation allowBlank="1" showInputMessage="1" showErrorMessage="1" errorTitle="入力エラー！" error="数値のみ記入ください。" promptTitle="数値のみ入力ください！" prompt="単位(人)は入力不要です。" sqref="Y16:Y21" xr:uid="{00000000-0002-0000-0000-000002000000}"/>
    <dataValidation type="whole" imeMode="off" operator="greaterThanOrEqual" allowBlank="1" showInputMessage="1" showErrorMessage="1" errorTitle="入力エラー！" error="数値のみ入力ください。" promptTitle="数値のみ入力ください！" prompt="単位(円)は入力不要です。" sqref="N16:P16 N21:P21 N18:P19" xr:uid="{00000000-0002-0000-0000-000003000000}">
      <formula1>0</formula1>
    </dataValidation>
    <dataValidation type="whole" imeMode="off" operator="greaterThanOrEqual" allowBlank="1" showInputMessage="1" showErrorMessage="1" errorTitle="入力エラー！" error="数値のみ入力ください。" promptTitle="数値のみ入力ください！" prompt="単位(人)は入力不要です。" sqref="V16:X21 V32:V34 W32:X33" xr:uid="{00000000-0002-0000-0000-000004000000}">
      <formula1>0</formula1>
    </dataValidation>
    <dataValidation type="list" allowBlank="1" showInputMessage="1" showErrorMessage="1" promptTitle="右の▼をクリック" prompt="地区を選択してください" sqref="H5:J5" xr:uid="{00000000-0002-0000-0000-000005000000}">
      <formula1>$D$68:$D$83</formula1>
    </dataValidation>
    <dataValidation allowBlank="1" showErrorMessage="1" promptTitle="右の▼をクリック" prompt="地区を選択してください" sqref="D69:D83" xr:uid="{00000000-0002-0000-0000-000006000000}"/>
    <dataValidation imeMode="on" allowBlank="1" showInputMessage="1" showErrorMessage="1" sqref="M5:Q5 I12:N12 L13:Y13" xr:uid="{00000000-0002-0000-0000-000007000000}"/>
    <dataValidation type="decimal" imeMode="off" operator="greaterThanOrEqual" allowBlank="1" showInputMessage="1" showErrorMessage="1" errorTitle="入力エラー！" error="数値のみ入力ください。" promptTitle="数値のみ入力ください！" prompt="単位(円)は入力不要です。" sqref="N17:P17 N20:P20" xr:uid="{00000000-0002-0000-0000-000008000000}">
      <formula1>0.01</formula1>
    </dataValidation>
  </dataValidations>
  <pageMargins left="0.51181102362204722" right="0.23622047244094491" top="0.55118110236220474" bottom="0.27559055118110237" header="0.39370078740157483" footer="3.937007874015748E-2"/>
  <pageSetup paperSize="9" orientation="portrait" cellComments="asDisplayed" horizontalDpi="4294967294" r:id="rId1"/>
  <headerFooter alignWithMargins="0">
    <oddHeader>&amp;R2020.2.1改訂</oddHeader>
    <oddFooter>&amp;L&amp;"ＭＳ Ｐゴシック,標準"&amp;9 &amp;F</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P234"/>
  <sheetViews>
    <sheetView showGridLines="0" showZeros="0" zoomScale="80" zoomScaleNormal="80" workbookViewId="0">
      <selection activeCell="C5" sqref="C5"/>
    </sheetView>
  </sheetViews>
  <sheetFormatPr defaultRowHeight="12"/>
  <cols>
    <col min="1" max="1" width="1.69140625" customWidth="1"/>
    <col min="2" max="2" width="4.61328125" style="62" customWidth="1"/>
    <col min="3" max="3" width="21.4609375" style="62" customWidth="1"/>
    <col min="4" max="4" width="25.3828125" style="62" customWidth="1"/>
    <col min="5" max="5" width="7" style="62" customWidth="1"/>
    <col min="6" max="7" width="10" style="62" customWidth="1"/>
    <col min="8" max="8" width="4.765625" style="355" customWidth="1"/>
    <col min="9" max="9" width="12.3046875" customWidth="1"/>
    <col min="10" max="10" width="1.921875" customWidth="1"/>
    <col min="15" max="15" width="10.07421875" customWidth="1"/>
    <col min="16" max="16" width="10.23046875" customWidth="1"/>
  </cols>
  <sheetData>
    <row r="1" spans="1:16" ht="37.5" customHeight="1">
      <c r="B1" s="47"/>
      <c r="C1" s="961" t="s">
        <v>175</v>
      </c>
      <c r="D1" s="961"/>
      <c r="E1" s="961"/>
      <c r="F1" s="48"/>
      <c r="G1" s="48"/>
      <c r="H1" s="379"/>
      <c r="I1" s="13"/>
    </row>
    <row r="2" spans="1:16" ht="24" customHeight="1">
      <c r="B2" s="49"/>
      <c r="C2" s="50"/>
      <c r="D2" s="962">
        <f>手引き!$D$7</f>
        <v>43922</v>
      </c>
      <c r="E2" s="962"/>
      <c r="F2" s="51" t="s">
        <v>176</v>
      </c>
      <c r="G2" s="51"/>
      <c r="H2" s="379"/>
      <c r="I2" s="13"/>
    </row>
    <row r="3" spans="1:16" ht="24" customHeight="1">
      <c r="B3" s="49"/>
      <c r="C3" s="50"/>
      <c r="D3" s="589" t="s">
        <v>259</v>
      </c>
      <c r="E3" s="963">
        <f>手引き!$M$5</f>
        <v>0</v>
      </c>
      <c r="F3" s="963"/>
      <c r="G3" s="553"/>
      <c r="H3" s="379"/>
      <c r="I3" s="13"/>
      <c r="N3" s="964" t="s">
        <v>378</v>
      </c>
      <c r="O3" s="964"/>
    </row>
    <row r="4" spans="1:16" ht="22.5" customHeight="1">
      <c r="B4" s="52" t="s">
        <v>183</v>
      </c>
      <c r="C4" s="53" t="s">
        <v>165</v>
      </c>
      <c r="D4" s="54" t="s">
        <v>177</v>
      </c>
      <c r="E4" s="52" t="s">
        <v>178</v>
      </c>
      <c r="F4" s="52" t="s">
        <v>179</v>
      </c>
      <c r="G4" s="52" t="s">
        <v>374</v>
      </c>
      <c r="H4" s="554"/>
      <c r="I4" s="63" t="s">
        <v>180</v>
      </c>
    </row>
    <row r="5" spans="1:16" ht="22.5" customHeight="1">
      <c r="B5" s="52">
        <f>ROW()-4</f>
        <v>1</v>
      </c>
      <c r="C5" s="467"/>
      <c r="D5" s="468"/>
      <c r="E5" s="55" t="str">
        <f t="shared" ref="E5:E68" si="0">IF(I5="","",DATEDIF(I5,$D$2,"Y"))</f>
        <v/>
      </c>
      <c r="F5" s="470"/>
      <c r="G5" s="470"/>
      <c r="H5" s="555"/>
      <c r="I5" s="471"/>
      <c r="O5" s="495"/>
      <c r="P5" s="496"/>
    </row>
    <row r="6" spans="1:16" ht="22.5" customHeight="1">
      <c r="B6" s="52">
        <f t="shared" ref="B6:B119" si="1">ROW()-4</f>
        <v>2</v>
      </c>
      <c r="C6" s="467"/>
      <c r="D6" s="469"/>
      <c r="E6" s="55" t="str">
        <f t="shared" si="0"/>
        <v/>
      </c>
      <c r="F6" s="470"/>
      <c r="G6" s="470"/>
      <c r="H6" s="555"/>
      <c r="I6" s="471"/>
      <c r="O6" s="497"/>
      <c r="P6" s="495"/>
    </row>
    <row r="7" spans="1:16" ht="22.5" customHeight="1">
      <c r="B7" s="52">
        <f t="shared" si="1"/>
        <v>3</v>
      </c>
      <c r="C7" s="467"/>
      <c r="D7" s="468"/>
      <c r="E7" s="55" t="str">
        <f t="shared" si="0"/>
        <v/>
      </c>
      <c r="F7" s="470"/>
      <c r="G7" s="470"/>
      <c r="H7" s="555"/>
      <c r="I7" s="471"/>
    </row>
    <row r="8" spans="1:16" ht="22.5" customHeight="1">
      <c r="B8" s="52">
        <f t="shared" si="1"/>
        <v>4</v>
      </c>
      <c r="C8" s="467"/>
      <c r="D8" s="469"/>
      <c r="E8" s="55" t="str">
        <f t="shared" si="0"/>
        <v/>
      </c>
      <c r="F8" s="470"/>
      <c r="G8" s="470"/>
      <c r="H8" s="555"/>
      <c r="I8" s="471"/>
    </row>
    <row r="9" spans="1:16" ht="22.5" customHeight="1">
      <c r="B9" s="52">
        <f t="shared" si="1"/>
        <v>5</v>
      </c>
      <c r="C9" s="467"/>
      <c r="D9" s="469"/>
      <c r="E9" s="55" t="str">
        <f t="shared" si="0"/>
        <v/>
      </c>
      <c r="F9" s="470"/>
      <c r="G9" s="470"/>
      <c r="H9" s="555"/>
      <c r="I9" s="471"/>
    </row>
    <row r="10" spans="1:16" ht="22.5" customHeight="1">
      <c r="B10" s="52">
        <f t="shared" si="1"/>
        <v>6</v>
      </c>
      <c r="C10" s="467"/>
      <c r="D10" s="469"/>
      <c r="E10" s="55" t="str">
        <f t="shared" si="0"/>
        <v/>
      </c>
      <c r="F10" s="470"/>
      <c r="G10" s="470"/>
      <c r="H10" s="555"/>
      <c r="I10" s="471"/>
    </row>
    <row r="11" spans="1:16" ht="22.5" customHeight="1">
      <c r="B11" s="52">
        <f t="shared" si="1"/>
        <v>7</v>
      </c>
      <c r="C11" s="467"/>
      <c r="D11" s="469"/>
      <c r="E11" s="55" t="str">
        <f t="shared" si="0"/>
        <v/>
      </c>
      <c r="F11" s="470"/>
      <c r="G11" s="470"/>
      <c r="H11" s="555"/>
      <c r="I11" s="471"/>
    </row>
    <row r="12" spans="1:16" ht="22.5" customHeight="1">
      <c r="B12" s="52">
        <f t="shared" si="1"/>
        <v>8</v>
      </c>
      <c r="C12" s="467"/>
      <c r="D12" s="469"/>
      <c r="E12" s="55" t="str">
        <f t="shared" si="0"/>
        <v/>
      </c>
      <c r="F12" s="470"/>
      <c r="G12" s="470"/>
      <c r="H12" s="555"/>
      <c r="I12" s="471"/>
    </row>
    <row r="13" spans="1:16" ht="22.5" customHeight="1">
      <c r="A13" s="1"/>
      <c r="B13" s="52">
        <f t="shared" si="1"/>
        <v>9</v>
      </c>
      <c r="C13" s="467"/>
      <c r="D13" s="469"/>
      <c r="E13" s="55" t="str">
        <f t="shared" si="0"/>
        <v/>
      </c>
      <c r="F13" s="470"/>
      <c r="G13" s="470"/>
      <c r="H13" s="555"/>
      <c r="I13" s="471"/>
    </row>
    <row r="14" spans="1:16" ht="22.5" customHeight="1">
      <c r="B14" s="52">
        <f t="shared" si="1"/>
        <v>10</v>
      </c>
      <c r="C14" s="467"/>
      <c r="D14" s="469"/>
      <c r="E14" s="55" t="str">
        <f t="shared" si="0"/>
        <v/>
      </c>
      <c r="F14" s="470"/>
      <c r="G14" s="470"/>
      <c r="H14" s="555"/>
      <c r="I14" s="471"/>
    </row>
    <row r="15" spans="1:16" ht="22.5" customHeight="1">
      <c r="B15" s="52">
        <f t="shared" si="1"/>
        <v>11</v>
      </c>
      <c r="C15" s="467"/>
      <c r="D15" s="469"/>
      <c r="E15" s="55" t="str">
        <f t="shared" si="0"/>
        <v/>
      </c>
      <c r="F15" s="470"/>
      <c r="G15" s="470"/>
      <c r="H15" s="555"/>
      <c r="I15" s="471"/>
    </row>
    <row r="16" spans="1:16" ht="21.75" customHeight="1">
      <c r="B16" s="52">
        <f t="shared" si="1"/>
        <v>12</v>
      </c>
      <c r="C16" s="467"/>
      <c r="D16" s="469"/>
      <c r="E16" s="55" t="str">
        <f t="shared" si="0"/>
        <v/>
      </c>
      <c r="F16" s="470"/>
      <c r="G16" s="470"/>
      <c r="H16" s="555"/>
      <c r="I16" s="471"/>
    </row>
    <row r="17" spans="2:9" ht="22.5" customHeight="1">
      <c r="B17" s="52">
        <f t="shared" si="1"/>
        <v>13</v>
      </c>
      <c r="C17" s="467"/>
      <c r="D17" s="469"/>
      <c r="E17" s="55" t="str">
        <f t="shared" si="0"/>
        <v/>
      </c>
      <c r="F17" s="470"/>
      <c r="G17" s="470"/>
      <c r="H17" s="555"/>
      <c r="I17" s="471"/>
    </row>
    <row r="18" spans="2:9" ht="22.5" customHeight="1">
      <c r="B18" s="52">
        <f t="shared" si="1"/>
        <v>14</v>
      </c>
      <c r="C18" s="467"/>
      <c r="D18" s="469"/>
      <c r="E18" s="55" t="str">
        <f t="shared" si="0"/>
        <v/>
      </c>
      <c r="F18" s="470"/>
      <c r="G18" s="470"/>
      <c r="H18" s="555"/>
      <c r="I18" s="471"/>
    </row>
    <row r="19" spans="2:9" ht="22.5" customHeight="1">
      <c r="B19" s="52">
        <f t="shared" si="1"/>
        <v>15</v>
      </c>
      <c r="C19" s="467"/>
      <c r="D19" s="469"/>
      <c r="E19" s="55" t="str">
        <f t="shared" si="0"/>
        <v/>
      </c>
      <c r="F19" s="470"/>
      <c r="G19" s="470"/>
      <c r="H19" s="555"/>
      <c r="I19" s="471"/>
    </row>
    <row r="20" spans="2:9" ht="22.5" customHeight="1">
      <c r="B20" s="52">
        <f t="shared" si="1"/>
        <v>16</v>
      </c>
      <c r="C20" s="467"/>
      <c r="D20" s="469"/>
      <c r="E20" s="55" t="str">
        <f t="shared" si="0"/>
        <v/>
      </c>
      <c r="F20" s="470"/>
      <c r="G20" s="470"/>
      <c r="H20" s="555"/>
      <c r="I20" s="471"/>
    </row>
    <row r="21" spans="2:9" ht="22.5" customHeight="1">
      <c r="B21" s="52">
        <f t="shared" si="1"/>
        <v>17</v>
      </c>
      <c r="C21" s="467"/>
      <c r="D21" s="469"/>
      <c r="E21" s="55" t="str">
        <f t="shared" si="0"/>
        <v/>
      </c>
      <c r="F21" s="470"/>
      <c r="G21" s="470"/>
      <c r="H21" s="555"/>
      <c r="I21" s="471"/>
    </row>
    <row r="22" spans="2:9" ht="22.5" customHeight="1">
      <c r="B22" s="52">
        <f t="shared" si="1"/>
        <v>18</v>
      </c>
      <c r="C22" s="467"/>
      <c r="D22" s="469"/>
      <c r="E22" s="55" t="str">
        <f t="shared" si="0"/>
        <v/>
      </c>
      <c r="F22" s="470"/>
      <c r="G22" s="470"/>
      <c r="H22" s="555"/>
      <c r="I22" s="471"/>
    </row>
    <row r="23" spans="2:9" ht="22.5" customHeight="1">
      <c r="B23" s="52">
        <f t="shared" si="1"/>
        <v>19</v>
      </c>
      <c r="C23" s="467"/>
      <c r="D23" s="469"/>
      <c r="E23" s="55" t="str">
        <f t="shared" si="0"/>
        <v/>
      </c>
      <c r="F23" s="470"/>
      <c r="G23" s="470"/>
      <c r="H23" s="555"/>
      <c r="I23" s="471"/>
    </row>
    <row r="24" spans="2:9" ht="22.5" customHeight="1">
      <c r="B24" s="52">
        <f t="shared" si="1"/>
        <v>20</v>
      </c>
      <c r="C24" s="467"/>
      <c r="D24" s="469"/>
      <c r="E24" s="55" t="str">
        <f t="shared" si="0"/>
        <v/>
      </c>
      <c r="F24" s="470"/>
      <c r="G24" s="470"/>
      <c r="H24" s="555"/>
      <c r="I24" s="471"/>
    </row>
    <row r="25" spans="2:9" ht="22.5" customHeight="1">
      <c r="B25" s="52">
        <f t="shared" si="1"/>
        <v>21</v>
      </c>
      <c r="C25" s="467"/>
      <c r="D25" s="469"/>
      <c r="E25" s="55" t="str">
        <f t="shared" si="0"/>
        <v/>
      </c>
      <c r="F25" s="470"/>
      <c r="G25" s="470"/>
      <c r="H25" s="555"/>
      <c r="I25" s="471"/>
    </row>
    <row r="26" spans="2:9" ht="22.5" customHeight="1">
      <c r="B26" s="52">
        <f t="shared" si="1"/>
        <v>22</v>
      </c>
      <c r="C26" s="467"/>
      <c r="D26" s="469"/>
      <c r="E26" s="55" t="str">
        <f t="shared" si="0"/>
        <v/>
      </c>
      <c r="F26" s="470"/>
      <c r="G26" s="470"/>
      <c r="H26" s="555"/>
      <c r="I26" s="471"/>
    </row>
    <row r="27" spans="2:9" ht="22.5" customHeight="1">
      <c r="B27" s="52">
        <f t="shared" si="1"/>
        <v>23</v>
      </c>
      <c r="C27" s="467"/>
      <c r="D27" s="469"/>
      <c r="E27" s="55" t="str">
        <f t="shared" si="0"/>
        <v/>
      </c>
      <c r="F27" s="470"/>
      <c r="G27" s="470"/>
      <c r="H27" s="555"/>
      <c r="I27" s="471"/>
    </row>
    <row r="28" spans="2:9" ht="22.5" customHeight="1">
      <c r="B28" s="52">
        <f t="shared" si="1"/>
        <v>24</v>
      </c>
      <c r="C28" s="467"/>
      <c r="D28" s="469"/>
      <c r="E28" s="55" t="str">
        <f t="shared" si="0"/>
        <v/>
      </c>
      <c r="F28" s="470"/>
      <c r="G28" s="470"/>
      <c r="H28" s="555"/>
      <c r="I28" s="471"/>
    </row>
    <row r="29" spans="2:9" ht="22.5" customHeight="1">
      <c r="B29" s="52">
        <f t="shared" si="1"/>
        <v>25</v>
      </c>
      <c r="C29" s="467"/>
      <c r="D29" s="469"/>
      <c r="E29" s="55" t="str">
        <f t="shared" si="0"/>
        <v/>
      </c>
      <c r="F29" s="470"/>
      <c r="G29" s="470"/>
      <c r="H29" s="555"/>
      <c r="I29" s="471"/>
    </row>
    <row r="30" spans="2:9" ht="22.5" customHeight="1">
      <c r="B30" s="52">
        <f t="shared" si="1"/>
        <v>26</v>
      </c>
      <c r="C30" s="467"/>
      <c r="D30" s="469"/>
      <c r="E30" s="55" t="str">
        <f t="shared" si="0"/>
        <v/>
      </c>
      <c r="F30" s="470"/>
      <c r="G30" s="470"/>
      <c r="H30" s="555"/>
      <c r="I30" s="471"/>
    </row>
    <row r="31" spans="2:9" ht="22.5" customHeight="1">
      <c r="B31" s="52">
        <f t="shared" si="1"/>
        <v>27</v>
      </c>
      <c r="C31" s="467"/>
      <c r="D31" s="469"/>
      <c r="E31" s="55" t="str">
        <f t="shared" si="0"/>
        <v/>
      </c>
      <c r="F31" s="470"/>
      <c r="G31" s="470"/>
      <c r="H31" s="555"/>
      <c r="I31" s="471"/>
    </row>
    <row r="32" spans="2:9" ht="22.5" customHeight="1">
      <c r="B32" s="52">
        <f t="shared" si="1"/>
        <v>28</v>
      </c>
      <c r="C32" s="467"/>
      <c r="D32" s="469"/>
      <c r="E32" s="55" t="str">
        <f t="shared" si="0"/>
        <v/>
      </c>
      <c r="F32" s="470"/>
      <c r="G32" s="470"/>
      <c r="H32" s="555"/>
      <c r="I32" s="471"/>
    </row>
    <row r="33" spans="1:9" ht="22.5" customHeight="1">
      <c r="A33" s="1"/>
      <c r="B33" s="52">
        <f t="shared" si="1"/>
        <v>29</v>
      </c>
      <c r="C33" s="467"/>
      <c r="D33" s="469"/>
      <c r="E33" s="55" t="str">
        <f t="shared" si="0"/>
        <v/>
      </c>
      <c r="F33" s="470"/>
      <c r="G33" s="470"/>
      <c r="H33" s="555"/>
      <c r="I33" s="471"/>
    </row>
    <row r="34" spans="1:9" ht="22.5" customHeight="1">
      <c r="B34" s="52">
        <f t="shared" si="1"/>
        <v>30</v>
      </c>
      <c r="C34" s="467"/>
      <c r="D34" s="469"/>
      <c r="E34" s="55" t="str">
        <f t="shared" si="0"/>
        <v/>
      </c>
      <c r="F34" s="470"/>
      <c r="G34" s="470"/>
      <c r="H34" s="555"/>
      <c r="I34" s="471"/>
    </row>
    <row r="35" spans="1:9" ht="22.5" customHeight="1">
      <c r="B35" s="52">
        <f t="shared" si="1"/>
        <v>31</v>
      </c>
      <c r="C35" s="467"/>
      <c r="D35" s="469"/>
      <c r="E35" s="55" t="str">
        <f t="shared" si="0"/>
        <v/>
      </c>
      <c r="F35" s="470"/>
      <c r="G35" s="470"/>
      <c r="H35" s="555"/>
      <c r="I35" s="471"/>
    </row>
    <row r="36" spans="1:9" ht="22.5" customHeight="1">
      <c r="B36" s="52">
        <f t="shared" si="1"/>
        <v>32</v>
      </c>
      <c r="C36" s="467"/>
      <c r="D36" s="469"/>
      <c r="E36" s="55" t="str">
        <f t="shared" si="0"/>
        <v/>
      </c>
      <c r="F36" s="470"/>
      <c r="G36" s="470"/>
      <c r="H36" s="555"/>
      <c r="I36" s="471"/>
    </row>
    <row r="37" spans="1:9" ht="22.5" customHeight="1">
      <c r="B37" s="52">
        <f t="shared" si="1"/>
        <v>33</v>
      </c>
      <c r="C37" s="467"/>
      <c r="D37" s="469"/>
      <c r="E37" s="55" t="str">
        <f t="shared" si="0"/>
        <v/>
      </c>
      <c r="F37" s="470"/>
      <c r="G37" s="470"/>
      <c r="H37" s="555"/>
      <c r="I37" s="471"/>
    </row>
    <row r="38" spans="1:9" ht="22.5" customHeight="1">
      <c r="B38" s="52">
        <f t="shared" si="1"/>
        <v>34</v>
      </c>
      <c r="C38" s="467"/>
      <c r="D38" s="469"/>
      <c r="E38" s="55" t="str">
        <f t="shared" si="0"/>
        <v/>
      </c>
      <c r="F38" s="470"/>
      <c r="G38" s="470"/>
      <c r="H38" s="555"/>
      <c r="I38" s="471"/>
    </row>
    <row r="39" spans="1:9" ht="22.5" customHeight="1">
      <c r="B39" s="52">
        <f t="shared" si="1"/>
        <v>35</v>
      </c>
      <c r="C39" s="467"/>
      <c r="D39" s="469"/>
      <c r="E39" s="55" t="str">
        <f t="shared" si="0"/>
        <v/>
      </c>
      <c r="F39" s="470"/>
      <c r="G39" s="470"/>
      <c r="H39" s="555"/>
      <c r="I39" s="471"/>
    </row>
    <row r="40" spans="1:9" ht="22.5" customHeight="1">
      <c r="B40" s="52">
        <f t="shared" si="1"/>
        <v>36</v>
      </c>
      <c r="C40" s="467"/>
      <c r="D40" s="469"/>
      <c r="E40" s="55" t="str">
        <f t="shared" si="0"/>
        <v/>
      </c>
      <c r="F40" s="470"/>
      <c r="G40" s="470"/>
      <c r="H40" s="555"/>
      <c r="I40" s="471"/>
    </row>
    <row r="41" spans="1:9" ht="22.5" customHeight="1">
      <c r="B41" s="52">
        <f t="shared" si="1"/>
        <v>37</v>
      </c>
      <c r="C41" s="467"/>
      <c r="D41" s="469"/>
      <c r="E41" s="55" t="str">
        <f t="shared" si="0"/>
        <v/>
      </c>
      <c r="F41" s="470"/>
      <c r="G41" s="470"/>
      <c r="H41" s="555"/>
      <c r="I41" s="471"/>
    </row>
    <row r="42" spans="1:9" ht="22.5" customHeight="1">
      <c r="B42" s="52">
        <f t="shared" si="1"/>
        <v>38</v>
      </c>
      <c r="C42" s="467"/>
      <c r="D42" s="469"/>
      <c r="E42" s="55" t="str">
        <f t="shared" si="0"/>
        <v/>
      </c>
      <c r="F42" s="470"/>
      <c r="G42" s="470"/>
      <c r="H42" s="555"/>
      <c r="I42" s="471"/>
    </row>
    <row r="43" spans="1:9" ht="22.5" customHeight="1">
      <c r="B43" s="52">
        <f t="shared" si="1"/>
        <v>39</v>
      </c>
      <c r="C43" s="467"/>
      <c r="D43" s="469"/>
      <c r="E43" s="55" t="str">
        <f t="shared" si="0"/>
        <v/>
      </c>
      <c r="F43" s="470"/>
      <c r="G43" s="470"/>
      <c r="H43" s="555"/>
      <c r="I43" s="471"/>
    </row>
    <row r="44" spans="1:9" ht="22.5" customHeight="1">
      <c r="B44" s="52">
        <f t="shared" si="1"/>
        <v>40</v>
      </c>
      <c r="C44" s="467"/>
      <c r="D44" s="469"/>
      <c r="E44" s="55" t="str">
        <f t="shared" si="0"/>
        <v/>
      </c>
      <c r="F44" s="470"/>
      <c r="G44" s="470"/>
      <c r="H44" s="555"/>
      <c r="I44" s="471"/>
    </row>
    <row r="45" spans="1:9" ht="22.5" customHeight="1">
      <c r="B45" s="52">
        <f t="shared" si="1"/>
        <v>41</v>
      </c>
      <c r="C45" s="467"/>
      <c r="D45" s="469"/>
      <c r="E45" s="55" t="str">
        <f t="shared" si="0"/>
        <v/>
      </c>
      <c r="F45" s="470"/>
      <c r="G45" s="470"/>
      <c r="H45" s="555"/>
      <c r="I45" s="471"/>
    </row>
    <row r="46" spans="1:9" ht="22.5" customHeight="1">
      <c r="B46" s="52">
        <f t="shared" si="1"/>
        <v>42</v>
      </c>
      <c r="C46" s="467"/>
      <c r="D46" s="469"/>
      <c r="E46" s="55" t="str">
        <f t="shared" si="0"/>
        <v/>
      </c>
      <c r="F46" s="470"/>
      <c r="G46" s="470"/>
      <c r="H46" s="555"/>
      <c r="I46" s="471"/>
    </row>
    <row r="47" spans="1:9" ht="22.5" customHeight="1">
      <c r="B47" s="52">
        <f t="shared" si="1"/>
        <v>43</v>
      </c>
      <c r="C47" s="467"/>
      <c r="D47" s="469"/>
      <c r="E47" s="55" t="str">
        <f t="shared" si="0"/>
        <v/>
      </c>
      <c r="F47" s="470"/>
      <c r="G47" s="470"/>
      <c r="H47" s="555"/>
      <c r="I47" s="471"/>
    </row>
    <row r="48" spans="1:9" ht="22.5" customHeight="1">
      <c r="B48" s="52">
        <f t="shared" si="1"/>
        <v>44</v>
      </c>
      <c r="C48" s="467"/>
      <c r="D48" s="469"/>
      <c r="E48" s="55" t="str">
        <f t="shared" si="0"/>
        <v/>
      </c>
      <c r="F48" s="470"/>
      <c r="G48" s="470"/>
      <c r="H48" s="555"/>
      <c r="I48" s="471"/>
    </row>
    <row r="49" spans="1:9" ht="22.5" customHeight="1">
      <c r="B49" s="52">
        <f t="shared" si="1"/>
        <v>45</v>
      </c>
      <c r="C49" s="467"/>
      <c r="D49" s="468"/>
      <c r="E49" s="55" t="str">
        <f t="shared" si="0"/>
        <v/>
      </c>
      <c r="F49" s="470"/>
      <c r="G49" s="470"/>
      <c r="H49" s="555"/>
      <c r="I49" s="471"/>
    </row>
    <row r="50" spans="1:9" ht="22.5" customHeight="1">
      <c r="B50" s="52">
        <f t="shared" si="1"/>
        <v>46</v>
      </c>
      <c r="C50" s="467"/>
      <c r="D50" s="468"/>
      <c r="E50" s="55" t="str">
        <f t="shared" si="0"/>
        <v/>
      </c>
      <c r="F50" s="470"/>
      <c r="G50" s="470"/>
      <c r="H50" s="555"/>
      <c r="I50" s="471"/>
    </row>
    <row r="51" spans="1:9" ht="22.5" customHeight="1">
      <c r="B51" s="52">
        <f t="shared" si="1"/>
        <v>47</v>
      </c>
      <c r="C51" s="467"/>
      <c r="D51" s="469"/>
      <c r="E51" s="55" t="str">
        <f t="shared" si="0"/>
        <v/>
      </c>
      <c r="F51" s="470"/>
      <c r="G51" s="470"/>
      <c r="H51" s="555"/>
      <c r="I51" s="471"/>
    </row>
    <row r="52" spans="1:9" ht="22.5" customHeight="1">
      <c r="B52" s="52">
        <f t="shared" si="1"/>
        <v>48</v>
      </c>
      <c r="C52" s="467"/>
      <c r="D52" s="469"/>
      <c r="E52" s="55" t="str">
        <f t="shared" si="0"/>
        <v/>
      </c>
      <c r="F52" s="470"/>
      <c r="G52" s="470"/>
      <c r="H52" s="555"/>
      <c r="I52" s="471"/>
    </row>
    <row r="53" spans="1:9" ht="22.5" customHeight="1">
      <c r="A53" s="1"/>
      <c r="B53" s="52">
        <f t="shared" si="1"/>
        <v>49</v>
      </c>
      <c r="C53" s="467"/>
      <c r="D53" s="468"/>
      <c r="E53" s="55" t="str">
        <f t="shared" si="0"/>
        <v/>
      </c>
      <c r="F53" s="470"/>
      <c r="G53" s="470"/>
      <c r="H53" s="555"/>
      <c r="I53" s="471"/>
    </row>
    <row r="54" spans="1:9" ht="22.5" customHeight="1">
      <c r="B54" s="52">
        <f t="shared" si="1"/>
        <v>50</v>
      </c>
      <c r="C54" s="467"/>
      <c r="D54" s="468"/>
      <c r="E54" s="55" t="str">
        <f t="shared" si="0"/>
        <v/>
      </c>
      <c r="F54" s="470"/>
      <c r="G54" s="470"/>
      <c r="H54" s="555"/>
      <c r="I54" s="471"/>
    </row>
    <row r="55" spans="1:9" ht="22.5" customHeight="1">
      <c r="B55" s="52">
        <f t="shared" si="1"/>
        <v>51</v>
      </c>
      <c r="C55" s="467"/>
      <c r="D55" s="468"/>
      <c r="E55" s="55" t="str">
        <f t="shared" si="0"/>
        <v/>
      </c>
      <c r="F55" s="470"/>
      <c r="G55" s="470"/>
      <c r="H55" s="555"/>
      <c r="I55" s="471"/>
    </row>
    <row r="56" spans="1:9" ht="22.5" customHeight="1">
      <c r="B56" s="52">
        <f t="shared" si="1"/>
        <v>52</v>
      </c>
      <c r="C56" s="467"/>
      <c r="D56" s="468"/>
      <c r="E56" s="55" t="str">
        <f t="shared" si="0"/>
        <v/>
      </c>
      <c r="F56" s="470"/>
      <c r="G56" s="470"/>
      <c r="H56" s="555"/>
      <c r="I56" s="471"/>
    </row>
    <row r="57" spans="1:9" ht="22.5" customHeight="1">
      <c r="B57" s="52">
        <f t="shared" si="1"/>
        <v>53</v>
      </c>
      <c r="C57" s="467"/>
      <c r="D57" s="468"/>
      <c r="E57" s="55" t="str">
        <f t="shared" si="0"/>
        <v/>
      </c>
      <c r="F57" s="470"/>
      <c r="G57" s="470"/>
      <c r="H57" s="555"/>
      <c r="I57" s="471"/>
    </row>
    <row r="58" spans="1:9" ht="22.5" customHeight="1">
      <c r="B58" s="52">
        <f t="shared" si="1"/>
        <v>54</v>
      </c>
      <c r="C58" s="467"/>
      <c r="D58" s="468"/>
      <c r="E58" s="55" t="str">
        <f t="shared" si="0"/>
        <v/>
      </c>
      <c r="F58" s="470"/>
      <c r="G58" s="470"/>
      <c r="H58" s="555"/>
      <c r="I58" s="471"/>
    </row>
    <row r="59" spans="1:9" ht="22.5" customHeight="1">
      <c r="B59" s="52">
        <f t="shared" si="1"/>
        <v>55</v>
      </c>
      <c r="C59" s="467"/>
      <c r="D59" s="468"/>
      <c r="E59" s="55" t="str">
        <f t="shared" si="0"/>
        <v/>
      </c>
      <c r="F59" s="470"/>
      <c r="G59" s="470"/>
      <c r="H59" s="555"/>
      <c r="I59" s="471"/>
    </row>
    <row r="60" spans="1:9" ht="22.5" customHeight="1">
      <c r="B60" s="52">
        <f t="shared" si="1"/>
        <v>56</v>
      </c>
      <c r="C60" s="467"/>
      <c r="D60" s="468"/>
      <c r="E60" s="55" t="str">
        <f t="shared" si="0"/>
        <v/>
      </c>
      <c r="F60" s="470"/>
      <c r="G60" s="470"/>
      <c r="H60" s="555"/>
      <c r="I60" s="471"/>
    </row>
    <row r="61" spans="1:9" ht="22.5" customHeight="1">
      <c r="B61" s="52">
        <f t="shared" si="1"/>
        <v>57</v>
      </c>
      <c r="C61" s="467"/>
      <c r="D61" s="468"/>
      <c r="E61" s="55" t="str">
        <f t="shared" si="0"/>
        <v/>
      </c>
      <c r="F61" s="470"/>
      <c r="G61" s="470"/>
      <c r="H61" s="555"/>
      <c r="I61" s="471"/>
    </row>
    <row r="62" spans="1:9" ht="22.5" customHeight="1">
      <c r="B62" s="52">
        <f t="shared" si="1"/>
        <v>58</v>
      </c>
      <c r="C62" s="467"/>
      <c r="D62" s="468"/>
      <c r="E62" s="55" t="str">
        <f t="shared" si="0"/>
        <v/>
      </c>
      <c r="F62" s="470"/>
      <c r="G62" s="470"/>
      <c r="H62" s="555"/>
      <c r="I62" s="471"/>
    </row>
    <row r="63" spans="1:9" ht="22.5" customHeight="1">
      <c r="B63" s="52">
        <f t="shared" si="1"/>
        <v>59</v>
      </c>
      <c r="C63" s="467"/>
      <c r="D63" s="468"/>
      <c r="E63" s="55" t="str">
        <f t="shared" si="0"/>
        <v/>
      </c>
      <c r="F63" s="470"/>
      <c r="G63" s="470"/>
      <c r="H63" s="555"/>
      <c r="I63" s="471"/>
    </row>
    <row r="64" spans="1:9" ht="22.5" customHeight="1">
      <c r="B64" s="52">
        <f t="shared" si="1"/>
        <v>60</v>
      </c>
      <c r="C64" s="467"/>
      <c r="D64" s="468"/>
      <c r="E64" s="55" t="str">
        <f t="shared" si="0"/>
        <v/>
      </c>
      <c r="F64" s="470"/>
      <c r="G64" s="470"/>
      <c r="H64" s="555"/>
      <c r="I64" s="471"/>
    </row>
    <row r="65" spans="2:9" ht="22.5" customHeight="1">
      <c r="B65" s="52">
        <f t="shared" si="1"/>
        <v>61</v>
      </c>
      <c r="C65" s="467"/>
      <c r="D65" s="468"/>
      <c r="E65" s="55" t="str">
        <f t="shared" si="0"/>
        <v/>
      </c>
      <c r="F65" s="470"/>
      <c r="G65" s="470"/>
      <c r="H65" s="555"/>
      <c r="I65" s="471"/>
    </row>
    <row r="66" spans="2:9" ht="22.5" customHeight="1">
      <c r="B66" s="52">
        <f t="shared" si="1"/>
        <v>62</v>
      </c>
      <c r="C66" s="467"/>
      <c r="D66" s="468"/>
      <c r="E66" s="55" t="str">
        <f t="shared" si="0"/>
        <v/>
      </c>
      <c r="F66" s="470"/>
      <c r="G66" s="470"/>
      <c r="H66" s="555"/>
      <c r="I66" s="471"/>
    </row>
    <row r="67" spans="2:9" ht="22.5" customHeight="1">
      <c r="B67" s="52">
        <f t="shared" si="1"/>
        <v>63</v>
      </c>
      <c r="C67" s="467"/>
      <c r="D67" s="468"/>
      <c r="E67" s="55" t="str">
        <f t="shared" si="0"/>
        <v/>
      </c>
      <c r="F67" s="470"/>
      <c r="G67" s="470"/>
      <c r="H67" s="555"/>
      <c r="I67" s="471"/>
    </row>
    <row r="68" spans="2:9" ht="22.5" customHeight="1">
      <c r="B68" s="52">
        <f t="shared" si="1"/>
        <v>64</v>
      </c>
      <c r="C68" s="467"/>
      <c r="D68" s="468"/>
      <c r="E68" s="55" t="str">
        <f t="shared" si="0"/>
        <v/>
      </c>
      <c r="F68" s="470"/>
      <c r="G68" s="470"/>
      <c r="H68" s="555"/>
      <c r="I68" s="471"/>
    </row>
    <row r="69" spans="2:9" ht="22.5" customHeight="1">
      <c r="B69" s="52">
        <f t="shared" si="1"/>
        <v>65</v>
      </c>
      <c r="C69" s="467"/>
      <c r="D69" s="468"/>
      <c r="E69" s="55" t="str">
        <f t="shared" ref="E69:E132" si="2">IF(I69="","",DATEDIF(I69,$D$2,"Y"))</f>
        <v/>
      </c>
      <c r="F69" s="470"/>
      <c r="G69" s="470"/>
      <c r="H69" s="555"/>
      <c r="I69" s="471"/>
    </row>
    <row r="70" spans="2:9" ht="22.5" customHeight="1">
      <c r="B70" s="52">
        <f t="shared" si="1"/>
        <v>66</v>
      </c>
      <c r="C70" s="467"/>
      <c r="D70" s="468"/>
      <c r="E70" s="55" t="str">
        <f t="shared" si="2"/>
        <v/>
      </c>
      <c r="F70" s="470"/>
      <c r="G70" s="470"/>
      <c r="H70" s="555"/>
      <c r="I70" s="471"/>
    </row>
    <row r="71" spans="2:9" ht="22.5" customHeight="1">
      <c r="B71" s="52">
        <f t="shared" si="1"/>
        <v>67</v>
      </c>
      <c r="C71" s="467"/>
      <c r="D71" s="468"/>
      <c r="E71" s="55" t="str">
        <f t="shared" si="2"/>
        <v/>
      </c>
      <c r="F71" s="470"/>
      <c r="G71" s="470"/>
      <c r="H71" s="555"/>
      <c r="I71" s="471"/>
    </row>
    <row r="72" spans="2:9" ht="22.5" customHeight="1">
      <c r="B72" s="52">
        <f t="shared" si="1"/>
        <v>68</v>
      </c>
      <c r="C72" s="467"/>
      <c r="D72" s="468"/>
      <c r="E72" s="55" t="str">
        <f t="shared" si="2"/>
        <v/>
      </c>
      <c r="F72" s="470"/>
      <c r="G72" s="470"/>
      <c r="H72" s="555"/>
      <c r="I72" s="471"/>
    </row>
    <row r="73" spans="2:9" ht="22.5" customHeight="1">
      <c r="B73" s="52">
        <f t="shared" si="1"/>
        <v>69</v>
      </c>
      <c r="C73" s="467"/>
      <c r="D73" s="468"/>
      <c r="E73" s="55" t="str">
        <f t="shared" si="2"/>
        <v/>
      </c>
      <c r="F73" s="470"/>
      <c r="G73" s="470"/>
      <c r="H73" s="555"/>
      <c r="I73" s="471"/>
    </row>
    <row r="74" spans="2:9" ht="22.5" customHeight="1">
      <c r="B74" s="52">
        <f t="shared" si="1"/>
        <v>70</v>
      </c>
      <c r="C74" s="467"/>
      <c r="D74" s="468"/>
      <c r="E74" s="55" t="str">
        <f t="shared" si="2"/>
        <v/>
      </c>
      <c r="F74" s="470"/>
      <c r="G74" s="470"/>
      <c r="H74" s="555"/>
      <c r="I74" s="471"/>
    </row>
    <row r="75" spans="2:9" ht="22.5" customHeight="1">
      <c r="B75" s="52">
        <f t="shared" si="1"/>
        <v>71</v>
      </c>
      <c r="C75" s="467"/>
      <c r="D75" s="468"/>
      <c r="E75" s="55" t="str">
        <f t="shared" si="2"/>
        <v/>
      </c>
      <c r="F75" s="470"/>
      <c r="G75" s="470"/>
      <c r="H75" s="555"/>
      <c r="I75" s="471"/>
    </row>
    <row r="76" spans="2:9" ht="22.5" customHeight="1">
      <c r="B76" s="52">
        <f t="shared" si="1"/>
        <v>72</v>
      </c>
      <c r="C76" s="467"/>
      <c r="D76" s="468"/>
      <c r="E76" s="55" t="str">
        <f t="shared" si="2"/>
        <v/>
      </c>
      <c r="F76" s="470"/>
      <c r="G76" s="470"/>
      <c r="H76" s="555"/>
      <c r="I76" s="471"/>
    </row>
    <row r="77" spans="2:9" ht="22.5" customHeight="1">
      <c r="B77" s="52">
        <f t="shared" si="1"/>
        <v>73</v>
      </c>
      <c r="C77" s="467"/>
      <c r="D77" s="468"/>
      <c r="E77" s="55" t="str">
        <f t="shared" si="2"/>
        <v/>
      </c>
      <c r="F77" s="470"/>
      <c r="G77" s="470"/>
      <c r="H77" s="555"/>
      <c r="I77" s="471"/>
    </row>
    <row r="78" spans="2:9" ht="22.5" customHeight="1">
      <c r="B78" s="52">
        <f t="shared" si="1"/>
        <v>74</v>
      </c>
      <c r="C78" s="467"/>
      <c r="D78" s="468"/>
      <c r="E78" s="55" t="str">
        <f t="shared" si="2"/>
        <v/>
      </c>
      <c r="F78" s="470"/>
      <c r="G78" s="470"/>
      <c r="H78" s="555"/>
      <c r="I78" s="471"/>
    </row>
    <row r="79" spans="2:9" ht="22.5" customHeight="1">
      <c r="B79" s="52">
        <f t="shared" si="1"/>
        <v>75</v>
      </c>
      <c r="C79" s="467"/>
      <c r="D79" s="468"/>
      <c r="E79" s="55" t="str">
        <f t="shared" si="2"/>
        <v/>
      </c>
      <c r="F79" s="470"/>
      <c r="G79" s="470"/>
      <c r="H79" s="555"/>
      <c r="I79" s="471"/>
    </row>
    <row r="80" spans="2:9" ht="22.5" customHeight="1">
      <c r="B80" s="52">
        <f t="shared" si="1"/>
        <v>76</v>
      </c>
      <c r="C80" s="467"/>
      <c r="D80" s="468"/>
      <c r="E80" s="55" t="str">
        <f t="shared" si="2"/>
        <v/>
      </c>
      <c r="F80" s="470"/>
      <c r="G80" s="470"/>
      <c r="H80" s="555"/>
      <c r="I80" s="471"/>
    </row>
    <row r="81" spans="2:9" ht="22.5" customHeight="1">
      <c r="B81" s="52">
        <f t="shared" si="1"/>
        <v>77</v>
      </c>
      <c r="C81" s="467"/>
      <c r="D81" s="468"/>
      <c r="E81" s="55" t="str">
        <f t="shared" si="2"/>
        <v/>
      </c>
      <c r="F81" s="470"/>
      <c r="G81" s="470"/>
      <c r="H81" s="555"/>
      <c r="I81" s="471"/>
    </row>
    <row r="82" spans="2:9" ht="22.5" customHeight="1">
      <c r="B82" s="52">
        <f t="shared" si="1"/>
        <v>78</v>
      </c>
      <c r="C82" s="467"/>
      <c r="D82" s="468"/>
      <c r="E82" s="55" t="str">
        <f t="shared" si="2"/>
        <v/>
      </c>
      <c r="F82" s="470"/>
      <c r="G82" s="470"/>
      <c r="H82" s="555"/>
      <c r="I82" s="471"/>
    </row>
    <row r="83" spans="2:9" ht="22.5" customHeight="1">
      <c r="B83" s="52">
        <f t="shared" si="1"/>
        <v>79</v>
      </c>
      <c r="C83" s="467"/>
      <c r="D83" s="468"/>
      <c r="E83" s="55" t="str">
        <f t="shared" si="2"/>
        <v/>
      </c>
      <c r="F83" s="470"/>
      <c r="G83" s="470"/>
      <c r="H83" s="555"/>
      <c r="I83" s="471"/>
    </row>
    <row r="84" spans="2:9" ht="22.5" customHeight="1">
      <c r="B84" s="52">
        <f t="shared" si="1"/>
        <v>80</v>
      </c>
      <c r="C84" s="467"/>
      <c r="D84" s="468"/>
      <c r="E84" s="55" t="str">
        <f t="shared" si="2"/>
        <v/>
      </c>
      <c r="F84" s="470"/>
      <c r="G84" s="470"/>
      <c r="H84" s="555"/>
      <c r="I84" s="471"/>
    </row>
    <row r="85" spans="2:9" ht="22.5" customHeight="1">
      <c r="B85" s="52">
        <f t="shared" si="1"/>
        <v>81</v>
      </c>
      <c r="C85" s="467"/>
      <c r="D85" s="468"/>
      <c r="E85" s="55" t="str">
        <f t="shared" si="2"/>
        <v/>
      </c>
      <c r="F85" s="470"/>
      <c r="G85" s="470"/>
      <c r="H85" s="555"/>
      <c r="I85" s="471"/>
    </row>
    <row r="86" spans="2:9" ht="22.5" customHeight="1">
      <c r="B86" s="52">
        <f t="shared" si="1"/>
        <v>82</v>
      </c>
      <c r="C86" s="467"/>
      <c r="D86" s="468"/>
      <c r="E86" s="55" t="str">
        <f t="shared" si="2"/>
        <v/>
      </c>
      <c r="F86" s="470"/>
      <c r="G86" s="470"/>
      <c r="H86" s="555"/>
      <c r="I86" s="471"/>
    </row>
    <row r="87" spans="2:9" ht="22.5" customHeight="1">
      <c r="B87" s="52">
        <f t="shared" si="1"/>
        <v>83</v>
      </c>
      <c r="C87" s="467"/>
      <c r="D87" s="468"/>
      <c r="E87" s="55" t="str">
        <f t="shared" si="2"/>
        <v/>
      </c>
      <c r="F87" s="470"/>
      <c r="G87" s="470"/>
      <c r="H87" s="555"/>
      <c r="I87" s="471"/>
    </row>
    <row r="88" spans="2:9" ht="22.5" customHeight="1">
      <c r="B88" s="52">
        <f t="shared" si="1"/>
        <v>84</v>
      </c>
      <c r="C88" s="467"/>
      <c r="D88" s="468"/>
      <c r="E88" s="55" t="str">
        <f t="shared" si="2"/>
        <v/>
      </c>
      <c r="F88" s="470"/>
      <c r="G88" s="470"/>
      <c r="H88" s="555"/>
      <c r="I88" s="471"/>
    </row>
    <row r="89" spans="2:9" ht="22.5" customHeight="1">
      <c r="B89" s="52">
        <f t="shared" si="1"/>
        <v>85</v>
      </c>
      <c r="C89" s="467"/>
      <c r="D89" s="468"/>
      <c r="E89" s="55" t="str">
        <f t="shared" si="2"/>
        <v/>
      </c>
      <c r="F89" s="470"/>
      <c r="G89" s="470"/>
      <c r="H89" s="555"/>
      <c r="I89" s="471"/>
    </row>
    <row r="90" spans="2:9" ht="22.5" customHeight="1">
      <c r="B90" s="52">
        <f t="shared" si="1"/>
        <v>86</v>
      </c>
      <c r="C90" s="467"/>
      <c r="D90" s="468"/>
      <c r="E90" s="55" t="str">
        <f t="shared" si="2"/>
        <v/>
      </c>
      <c r="F90" s="470"/>
      <c r="G90" s="470"/>
      <c r="H90" s="555"/>
      <c r="I90" s="471"/>
    </row>
    <row r="91" spans="2:9" ht="22.5" customHeight="1">
      <c r="B91" s="52">
        <f t="shared" si="1"/>
        <v>87</v>
      </c>
      <c r="C91" s="467"/>
      <c r="D91" s="468"/>
      <c r="E91" s="55" t="str">
        <f t="shared" si="2"/>
        <v/>
      </c>
      <c r="F91" s="470"/>
      <c r="G91" s="470"/>
      <c r="H91" s="555"/>
      <c r="I91" s="471"/>
    </row>
    <row r="92" spans="2:9" ht="22.5" customHeight="1">
      <c r="B92" s="52">
        <f t="shared" si="1"/>
        <v>88</v>
      </c>
      <c r="C92" s="467"/>
      <c r="D92" s="468"/>
      <c r="E92" s="55" t="str">
        <f t="shared" si="2"/>
        <v/>
      </c>
      <c r="F92" s="470"/>
      <c r="G92" s="470"/>
      <c r="H92" s="555"/>
      <c r="I92" s="471"/>
    </row>
    <row r="93" spans="2:9" ht="22.5" customHeight="1">
      <c r="B93" s="52">
        <f t="shared" si="1"/>
        <v>89</v>
      </c>
      <c r="C93" s="467"/>
      <c r="D93" s="468"/>
      <c r="E93" s="55" t="str">
        <f t="shared" si="2"/>
        <v/>
      </c>
      <c r="F93" s="470"/>
      <c r="G93" s="470"/>
      <c r="H93" s="555"/>
      <c r="I93" s="471"/>
    </row>
    <row r="94" spans="2:9" ht="22.5" customHeight="1">
      <c r="B94" s="52">
        <f t="shared" si="1"/>
        <v>90</v>
      </c>
      <c r="C94" s="467"/>
      <c r="D94" s="468"/>
      <c r="E94" s="55" t="str">
        <f t="shared" si="2"/>
        <v/>
      </c>
      <c r="F94" s="470"/>
      <c r="G94" s="470"/>
      <c r="H94" s="555"/>
      <c r="I94" s="471"/>
    </row>
    <row r="95" spans="2:9" ht="22.5" customHeight="1">
      <c r="B95" s="52">
        <f t="shared" si="1"/>
        <v>91</v>
      </c>
      <c r="C95" s="467"/>
      <c r="D95" s="468"/>
      <c r="E95" s="55" t="str">
        <f t="shared" si="2"/>
        <v/>
      </c>
      <c r="F95" s="470"/>
      <c r="G95" s="470"/>
      <c r="H95" s="555"/>
      <c r="I95" s="471"/>
    </row>
    <row r="96" spans="2:9" ht="22.5" customHeight="1">
      <c r="B96" s="52">
        <f t="shared" si="1"/>
        <v>92</v>
      </c>
      <c r="C96" s="467"/>
      <c r="D96" s="468"/>
      <c r="E96" s="55" t="str">
        <f t="shared" si="2"/>
        <v/>
      </c>
      <c r="F96" s="470"/>
      <c r="G96" s="470"/>
      <c r="H96" s="555"/>
      <c r="I96" s="471"/>
    </row>
    <row r="97" spans="2:9" ht="22.5" customHeight="1">
      <c r="B97" s="52">
        <f t="shared" si="1"/>
        <v>93</v>
      </c>
      <c r="C97" s="467"/>
      <c r="D97" s="468"/>
      <c r="E97" s="55" t="str">
        <f t="shared" si="2"/>
        <v/>
      </c>
      <c r="F97" s="470"/>
      <c r="G97" s="470"/>
      <c r="H97" s="555"/>
      <c r="I97" s="471"/>
    </row>
    <row r="98" spans="2:9" ht="22.5" customHeight="1">
      <c r="B98" s="52">
        <f t="shared" si="1"/>
        <v>94</v>
      </c>
      <c r="C98" s="467"/>
      <c r="D98" s="468"/>
      <c r="E98" s="55" t="str">
        <f t="shared" si="2"/>
        <v/>
      </c>
      <c r="F98" s="470"/>
      <c r="G98" s="470"/>
      <c r="H98" s="555"/>
      <c r="I98" s="471"/>
    </row>
    <row r="99" spans="2:9" ht="22.5" customHeight="1">
      <c r="B99" s="52">
        <f t="shared" si="1"/>
        <v>95</v>
      </c>
      <c r="C99" s="467"/>
      <c r="D99" s="468"/>
      <c r="E99" s="55" t="str">
        <f t="shared" si="2"/>
        <v/>
      </c>
      <c r="F99" s="470"/>
      <c r="G99" s="470"/>
      <c r="H99" s="555"/>
      <c r="I99" s="471"/>
    </row>
    <row r="100" spans="2:9" ht="22.5" customHeight="1">
      <c r="B100" s="52">
        <f t="shared" si="1"/>
        <v>96</v>
      </c>
      <c r="C100" s="467"/>
      <c r="D100" s="468"/>
      <c r="E100" s="55" t="str">
        <f t="shared" si="2"/>
        <v/>
      </c>
      <c r="F100" s="470"/>
      <c r="G100" s="470"/>
      <c r="H100" s="555"/>
      <c r="I100" s="471"/>
    </row>
    <row r="101" spans="2:9" ht="22.5" customHeight="1">
      <c r="B101" s="52">
        <f t="shared" si="1"/>
        <v>97</v>
      </c>
      <c r="C101" s="467"/>
      <c r="D101" s="468"/>
      <c r="E101" s="55" t="str">
        <f t="shared" si="2"/>
        <v/>
      </c>
      <c r="F101" s="470"/>
      <c r="G101" s="470"/>
      <c r="H101" s="555"/>
      <c r="I101" s="471"/>
    </row>
    <row r="102" spans="2:9" ht="22.5" customHeight="1">
      <c r="B102" s="52">
        <f t="shared" si="1"/>
        <v>98</v>
      </c>
      <c r="C102" s="467"/>
      <c r="D102" s="468"/>
      <c r="E102" s="55" t="str">
        <f t="shared" si="2"/>
        <v/>
      </c>
      <c r="F102" s="470"/>
      <c r="G102" s="470"/>
      <c r="H102" s="555"/>
      <c r="I102" s="471"/>
    </row>
    <row r="103" spans="2:9" ht="22.5" customHeight="1">
      <c r="B103" s="52">
        <f t="shared" si="1"/>
        <v>99</v>
      </c>
      <c r="C103" s="467"/>
      <c r="D103" s="468"/>
      <c r="E103" s="55" t="str">
        <f t="shared" si="2"/>
        <v/>
      </c>
      <c r="F103" s="470"/>
      <c r="G103" s="470"/>
      <c r="H103" s="555"/>
      <c r="I103" s="471"/>
    </row>
    <row r="104" spans="2:9" ht="22.5" customHeight="1">
      <c r="B104" s="52">
        <f t="shared" si="1"/>
        <v>100</v>
      </c>
      <c r="C104" s="467"/>
      <c r="D104" s="468"/>
      <c r="E104" s="55" t="str">
        <f t="shared" si="2"/>
        <v/>
      </c>
      <c r="F104" s="470"/>
      <c r="G104" s="470"/>
      <c r="H104" s="555"/>
      <c r="I104" s="471"/>
    </row>
    <row r="105" spans="2:9" ht="22.5" customHeight="1">
      <c r="B105" s="52">
        <f t="shared" si="1"/>
        <v>101</v>
      </c>
      <c r="C105" s="467"/>
      <c r="D105" s="468"/>
      <c r="E105" s="55" t="str">
        <f t="shared" si="2"/>
        <v/>
      </c>
      <c r="F105" s="470"/>
      <c r="G105" s="470"/>
      <c r="H105" s="555"/>
      <c r="I105" s="471"/>
    </row>
    <row r="106" spans="2:9" ht="22.5" customHeight="1">
      <c r="B106" s="52">
        <f t="shared" si="1"/>
        <v>102</v>
      </c>
      <c r="C106" s="467"/>
      <c r="D106" s="468"/>
      <c r="E106" s="55" t="str">
        <f t="shared" si="2"/>
        <v/>
      </c>
      <c r="F106" s="470"/>
      <c r="G106" s="470"/>
      <c r="H106" s="555"/>
      <c r="I106" s="471"/>
    </row>
    <row r="107" spans="2:9" ht="22.5" customHeight="1">
      <c r="B107" s="52">
        <f t="shared" si="1"/>
        <v>103</v>
      </c>
      <c r="C107" s="467"/>
      <c r="D107" s="468"/>
      <c r="E107" s="55" t="str">
        <f t="shared" si="2"/>
        <v/>
      </c>
      <c r="F107" s="470"/>
      <c r="G107" s="470"/>
      <c r="H107" s="555"/>
      <c r="I107" s="471"/>
    </row>
    <row r="108" spans="2:9" ht="22.5" customHeight="1">
      <c r="B108" s="52">
        <f t="shared" si="1"/>
        <v>104</v>
      </c>
      <c r="C108" s="467"/>
      <c r="D108" s="468"/>
      <c r="E108" s="55" t="str">
        <f t="shared" si="2"/>
        <v/>
      </c>
      <c r="F108" s="470"/>
      <c r="G108" s="470"/>
      <c r="H108" s="555"/>
      <c r="I108" s="471"/>
    </row>
    <row r="109" spans="2:9" ht="22.5" customHeight="1">
      <c r="B109" s="52">
        <f t="shared" si="1"/>
        <v>105</v>
      </c>
      <c r="C109" s="467"/>
      <c r="D109" s="468"/>
      <c r="E109" s="55" t="str">
        <f t="shared" si="2"/>
        <v/>
      </c>
      <c r="F109" s="470"/>
      <c r="G109" s="470"/>
      <c r="H109" s="555"/>
      <c r="I109" s="471"/>
    </row>
    <row r="110" spans="2:9" ht="22.5" customHeight="1">
      <c r="B110" s="52">
        <f t="shared" si="1"/>
        <v>106</v>
      </c>
      <c r="C110" s="467"/>
      <c r="D110" s="468"/>
      <c r="E110" s="55" t="str">
        <f t="shared" si="2"/>
        <v/>
      </c>
      <c r="F110" s="470"/>
      <c r="G110" s="470"/>
      <c r="H110" s="555"/>
      <c r="I110" s="471"/>
    </row>
    <row r="111" spans="2:9" ht="22.5" customHeight="1">
      <c r="B111" s="52">
        <f t="shared" si="1"/>
        <v>107</v>
      </c>
      <c r="C111" s="467"/>
      <c r="D111" s="468"/>
      <c r="E111" s="55" t="str">
        <f t="shared" si="2"/>
        <v/>
      </c>
      <c r="F111" s="470"/>
      <c r="G111" s="470"/>
      <c r="H111" s="555"/>
      <c r="I111" s="471"/>
    </row>
    <row r="112" spans="2:9" ht="22.5" customHeight="1">
      <c r="B112" s="52">
        <f t="shared" si="1"/>
        <v>108</v>
      </c>
      <c r="C112" s="467"/>
      <c r="D112" s="468"/>
      <c r="E112" s="55" t="str">
        <f t="shared" si="2"/>
        <v/>
      </c>
      <c r="F112" s="470"/>
      <c r="G112" s="470"/>
      <c r="H112" s="555"/>
      <c r="I112" s="471"/>
    </row>
    <row r="113" spans="1:9" ht="22.5" customHeight="1">
      <c r="B113" s="52">
        <f t="shared" si="1"/>
        <v>109</v>
      </c>
      <c r="C113" s="467"/>
      <c r="D113" s="468"/>
      <c r="E113" s="55" t="str">
        <f t="shared" si="2"/>
        <v/>
      </c>
      <c r="F113" s="470"/>
      <c r="G113" s="470"/>
      <c r="H113" s="555"/>
      <c r="I113" s="471"/>
    </row>
    <row r="114" spans="1:9" ht="22.5" customHeight="1">
      <c r="B114" s="52">
        <f t="shared" si="1"/>
        <v>110</v>
      </c>
      <c r="C114" s="467"/>
      <c r="D114" s="468"/>
      <c r="E114" s="55" t="str">
        <f t="shared" si="2"/>
        <v/>
      </c>
      <c r="F114" s="470"/>
      <c r="G114" s="470"/>
      <c r="H114" s="555"/>
      <c r="I114" s="471"/>
    </row>
    <row r="115" spans="1:9" ht="22.5" customHeight="1">
      <c r="B115" s="52">
        <f t="shared" si="1"/>
        <v>111</v>
      </c>
      <c r="C115" s="467"/>
      <c r="D115" s="468"/>
      <c r="E115" s="55" t="str">
        <f t="shared" si="2"/>
        <v/>
      </c>
      <c r="F115" s="470"/>
      <c r="G115" s="470"/>
      <c r="H115" s="555"/>
      <c r="I115" s="471"/>
    </row>
    <row r="116" spans="1:9" ht="22.5" customHeight="1">
      <c r="B116" s="52">
        <f t="shared" si="1"/>
        <v>112</v>
      </c>
      <c r="C116" s="467"/>
      <c r="D116" s="469"/>
      <c r="E116" s="55" t="str">
        <f t="shared" si="2"/>
        <v/>
      </c>
      <c r="F116" s="470"/>
      <c r="G116" s="470"/>
      <c r="H116" s="555"/>
      <c r="I116" s="471"/>
    </row>
    <row r="117" spans="1:9" ht="22.5" customHeight="1">
      <c r="B117" s="52">
        <f t="shared" si="1"/>
        <v>113</v>
      </c>
      <c r="C117" s="467"/>
      <c r="D117" s="468"/>
      <c r="E117" s="55" t="str">
        <f t="shared" si="2"/>
        <v/>
      </c>
      <c r="F117" s="470"/>
      <c r="G117" s="470"/>
      <c r="H117" s="555"/>
      <c r="I117" s="471"/>
    </row>
    <row r="118" spans="1:9" ht="22.5" customHeight="1">
      <c r="B118" s="52">
        <f t="shared" si="1"/>
        <v>114</v>
      </c>
      <c r="C118" s="467"/>
      <c r="D118" s="469"/>
      <c r="E118" s="55" t="str">
        <f t="shared" si="2"/>
        <v/>
      </c>
      <c r="F118" s="470"/>
      <c r="G118" s="470"/>
      <c r="H118" s="555"/>
      <c r="I118" s="471"/>
    </row>
    <row r="119" spans="1:9" ht="22.5" customHeight="1">
      <c r="B119" s="52">
        <f t="shared" si="1"/>
        <v>115</v>
      </c>
      <c r="C119" s="467"/>
      <c r="D119" s="469"/>
      <c r="E119" s="55" t="str">
        <f t="shared" si="2"/>
        <v/>
      </c>
      <c r="F119" s="470"/>
      <c r="G119" s="470"/>
      <c r="H119" s="555"/>
      <c r="I119" s="471"/>
    </row>
    <row r="120" spans="1:9" ht="22.5" customHeight="1">
      <c r="B120" s="52">
        <f t="shared" ref="B120:B154" si="3">ROW()-4</f>
        <v>116</v>
      </c>
      <c r="C120" s="467"/>
      <c r="D120" s="469"/>
      <c r="E120" s="55" t="str">
        <f t="shared" si="2"/>
        <v/>
      </c>
      <c r="F120" s="470"/>
      <c r="G120" s="470"/>
      <c r="H120" s="555"/>
      <c r="I120" s="471"/>
    </row>
    <row r="121" spans="1:9" ht="22.5" customHeight="1">
      <c r="B121" s="52">
        <f t="shared" si="3"/>
        <v>117</v>
      </c>
      <c r="C121" s="467"/>
      <c r="D121" s="469"/>
      <c r="E121" s="55" t="str">
        <f t="shared" si="2"/>
        <v/>
      </c>
      <c r="F121" s="470"/>
      <c r="G121" s="470"/>
      <c r="H121" s="555"/>
      <c r="I121" s="471"/>
    </row>
    <row r="122" spans="1:9" ht="22.5" customHeight="1">
      <c r="B122" s="52">
        <f t="shared" si="3"/>
        <v>118</v>
      </c>
      <c r="C122" s="467"/>
      <c r="D122" s="469"/>
      <c r="E122" s="55" t="str">
        <f t="shared" si="2"/>
        <v/>
      </c>
      <c r="F122" s="470"/>
      <c r="G122" s="470"/>
      <c r="H122" s="555"/>
      <c r="I122" s="471"/>
    </row>
    <row r="123" spans="1:9" ht="22.5" customHeight="1">
      <c r="A123" s="1"/>
      <c r="B123" s="52">
        <f t="shared" si="3"/>
        <v>119</v>
      </c>
      <c r="C123" s="467"/>
      <c r="D123" s="469"/>
      <c r="E123" s="55" t="str">
        <f t="shared" si="2"/>
        <v/>
      </c>
      <c r="F123" s="470"/>
      <c r="G123" s="470"/>
      <c r="H123" s="555"/>
      <c r="I123" s="471"/>
    </row>
    <row r="124" spans="1:9" ht="22.5" customHeight="1">
      <c r="B124" s="52">
        <f t="shared" si="3"/>
        <v>120</v>
      </c>
      <c r="C124" s="467"/>
      <c r="D124" s="469"/>
      <c r="E124" s="55" t="str">
        <f t="shared" si="2"/>
        <v/>
      </c>
      <c r="F124" s="470"/>
      <c r="G124" s="470"/>
      <c r="H124" s="555"/>
      <c r="I124" s="471"/>
    </row>
    <row r="125" spans="1:9" ht="22.5" customHeight="1">
      <c r="B125" s="52">
        <f t="shared" si="3"/>
        <v>121</v>
      </c>
      <c r="C125" s="467"/>
      <c r="D125" s="469"/>
      <c r="E125" s="55" t="str">
        <f t="shared" si="2"/>
        <v/>
      </c>
      <c r="F125" s="470"/>
      <c r="G125" s="470"/>
      <c r="H125" s="555"/>
      <c r="I125" s="471"/>
    </row>
    <row r="126" spans="1:9" ht="22.5" customHeight="1">
      <c r="B126" s="52">
        <f t="shared" si="3"/>
        <v>122</v>
      </c>
      <c r="C126" s="467"/>
      <c r="D126" s="469"/>
      <c r="E126" s="55" t="str">
        <f t="shared" si="2"/>
        <v/>
      </c>
      <c r="F126" s="470"/>
      <c r="G126" s="470"/>
      <c r="H126" s="555"/>
      <c r="I126" s="471"/>
    </row>
    <row r="127" spans="1:9" ht="22.5" customHeight="1">
      <c r="B127" s="52">
        <f t="shared" si="3"/>
        <v>123</v>
      </c>
      <c r="C127" s="467"/>
      <c r="D127" s="469"/>
      <c r="E127" s="55" t="str">
        <f t="shared" si="2"/>
        <v/>
      </c>
      <c r="F127" s="470"/>
      <c r="G127" s="470"/>
      <c r="H127" s="555"/>
      <c r="I127" s="471"/>
    </row>
    <row r="128" spans="1:9" ht="22.5" customHeight="1">
      <c r="B128" s="52">
        <f t="shared" si="3"/>
        <v>124</v>
      </c>
      <c r="C128" s="467"/>
      <c r="D128" s="469"/>
      <c r="E128" s="55" t="str">
        <f t="shared" si="2"/>
        <v/>
      </c>
      <c r="F128" s="470"/>
      <c r="G128" s="470"/>
      <c r="H128" s="555"/>
      <c r="I128" s="471"/>
    </row>
    <row r="129" spans="1:9" ht="22.5" customHeight="1">
      <c r="B129" s="52">
        <f t="shared" si="3"/>
        <v>125</v>
      </c>
      <c r="C129" s="467"/>
      <c r="D129" s="469"/>
      <c r="E129" s="55" t="str">
        <f t="shared" si="2"/>
        <v/>
      </c>
      <c r="F129" s="470"/>
      <c r="G129" s="470"/>
      <c r="H129" s="555"/>
      <c r="I129" s="471"/>
    </row>
    <row r="130" spans="1:9" ht="22.5" customHeight="1">
      <c r="B130" s="52">
        <f t="shared" si="3"/>
        <v>126</v>
      </c>
      <c r="C130" s="467"/>
      <c r="D130" s="469"/>
      <c r="E130" s="55" t="str">
        <f t="shared" si="2"/>
        <v/>
      </c>
      <c r="F130" s="470"/>
      <c r="G130" s="470"/>
      <c r="H130" s="555"/>
      <c r="I130" s="471"/>
    </row>
    <row r="131" spans="1:9" ht="22.5" customHeight="1">
      <c r="B131" s="52">
        <f t="shared" si="3"/>
        <v>127</v>
      </c>
      <c r="C131" s="467"/>
      <c r="D131" s="469"/>
      <c r="E131" s="55" t="str">
        <f t="shared" si="2"/>
        <v/>
      </c>
      <c r="F131" s="470"/>
      <c r="G131" s="470"/>
      <c r="H131" s="555"/>
      <c r="I131" s="471"/>
    </row>
    <row r="132" spans="1:9" ht="22.5" customHeight="1">
      <c r="B132" s="52">
        <f t="shared" si="3"/>
        <v>128</v>
      </c>
      <c r="C132" s="467"/>
      <c r="D132" s="469"/>
      <c r="E132" s="55" t="str">
        <f t="shared" si="2"/>
        <v/>
      </c>
      <c r="F132" s="470"/>
      <c r="G132" s="470"/>
      <c r="H132" s="555"/>
      <c r="I132" s="471"/>
    </row>
    <row r="133" spans="1:9" ht="22.5" customHeight="1">
      <c r="B133" s="52">
        <f t="shared" si="3"/>
        <v>129</v>
      </c>
      <c r="C133" s="467"/>
      <c r="D133" s="469"/>
      <c r="E133" s="55" t="str">
        <f t="shared" ref="E133:E154" si="4">IF(I133="","",DATEDIF(I133,$D$2,"Y"))</f>
        <v/>
      </c>
      <c r="F133" s="470"/>
      <c r="G133" s="470"/>
      <c r="H133" s="555"/>
      <c r="I133" s="471"/>
    </row>
    <row r="134" spans="1:9" ht="22.5" customHeight="1">
      <c r="B134" s="52">
        <f t="shared" si="3"/>
        <v>130</v>
      </c>
      <c r="C134" s="467"/>
      <c r="D134" s="469"/>
      <c r="E134" s="55" t="str">
        <f t="shared" si="4"/>
        <v/>
      </c>
      <c r="F134" s="470"/>
      <c r="G134" s="470"/>
      <c r="H134" s="555"/>
      <c r="I134" s="471"/>
    </row>
    <row r="135" spans="1:9" ht="22.5" customHeight="1">
      <c r="B135" s="52">
        <f t="shared" si="3"/>
        <v>131</v>
      </c>
      <c r="C135" s="467"/>
      <c r="D135" s="469"/>
      <c r="E135" s="55" t="str">
        <f t="shared" si="4"/>
        <v/>
      </c>
      <c r="F135" s="470"/>
      <c r="G135" s="470"/>
      <c r="H135" s="555"/>
      <c r="I135" s="471"/>
    </row>
    <row r="136" spans="1:9" ht="22.5" customHeight="1">
      <c r="B136" s="52">
        <f t="shared" si="3"/>
        <v>132</v>
      </c>
      <c r="C136" s="467"/>
      <c r="D136" s="469"/>
      <c r="E136" s="55" t="str">
        <f t="shared" si="4"/>
        <v/>
      </c>
      <c r="F136" s="470"/>
      <c r="G136" s="470"/>
      <c r="H136" s="555"/>
      <c r="I136" s="471"/>
    </row>
    <row r="137" spans="1:9" ht="22.5" customHeight="1">
      <c r="B137" s="52">
        <f t="shared" si="3"/>
        <v>133</v>
      </c>
      <c r="C137" s="467"/>
      <c r="D137" s="469"/>
      <c r="E137" s="55" t="str">
        <f t="shared" si="4"/>
        <v/>
      </c>
      <c r="F137" s="470"/>
      <c r="G137" s="470"/>
      <c r="H137" s="555"/>
      <c r="I137" s="471"/>
    </row>
    <row r="138" spans="1:9" ht="22.5" customHeight="1">
      <c r="B138" s="52">
        <f t="shared" si="3"/>
        <v>134</v>
      </c>
      <c r="C138" s="467"/>
      <c r="D138" s="469"/>
      <c r="E138" s="55" t="str">
        <f t="shared" si="4"/>
        <v/>
      </c>
      <c r="F138" s="470"/>
      <c r="G138" s="470"/>
      <c r="H138" s="555"/>
      <c r="I138" s="471"/>
    </row>
    <row r="139" spans="1:9" ht="22.5" customHeight="1">
      <c r="B139" s="52">
        <f t="shared" si="3"/>
        <v>135</v>
      </c>
      <c r="C139" s="467"/>
      <c r="D139" s="469"/>
      <c r="E139" s="55" t="str">
        <f t="shared" si="4"/>
        <v/>
      </c>
      <c r="F139" s="470"/>
      <c r="G139" s="470"/>
      <c r="H139" s="555"/>
      <c r="I139" s="471"/>
    </row>
    <row r="140" spans="1:9" ht="22.5" customHeight="1">
      <c r="B140" s="52">
        <f t="shared" si="3"/>
        <v>136</v>
      </c>
      <c r="C140" s="467"/>
      <c r="D140" s="469"/>
      <c r="E140" s="55" t="str">
        <f t="shared" si="4"/>
        <v/>
      </c>
      <c r="F140" s="470"/>
      <c r="G140" s="470"/>
      <c r="H140" s="555"/>
      <c r="I140" s="471"/>
    </row>
    <row r="141" spans="1:9" ht="22.5" customHeight="1">
      <c r="B141" s="52">
        <f t="shared" si="3"/>
        <v>137</v>
      </c>
      <c r="C141" s="467"/>
      <c r="D141" s="469"/>
      <c r="E141" s="55" t="str">
        <f t="shared" si="4"/>
        <v/>
      </c>
      <c r="F141" s="470"/>
      <c r="G141" s="470"/>
      <c r="H141" s="555"/>
      <c r="I141" s="471"/>
    </row>
    <row r="142" spans="1:9" ht="22.5" customHeight="1">
      <c r="B142" s="52">
        <f t="shared" si="3"/>
        <v>138</v>
      </c>
      <c r="C142" s="467"/>
      <c r="D142" s="469"/>
      <c r="E142" s="55" t="str">
        <f t="shared" si="4"/>
        <v/>
      </c>
      <c r="F142" s="470"/>
      <c r="G142" s="470"/>
      <c r="H142" s="555"/>
      <c r="I142" s="471"/>
    </row>
    <row r="143" spans="1:9" ht="22.5" customHeight="1">
      <c r="A143" s="1"/>
      <c r="B143" s="52">
        <f t="shared" si="3"/>
        <v>139</v>
      </c>
      <c r="C143" s="467"/>
      <c r="D143" s="469"/>
      <c r="E143" s="55" t="str">
        <f t="shared" si="4"/>
        <v/>
      </c>
      <c r="F143" s="470"/>
      <c r="G143" s="470"/>
      <c r="H143" s="555"/>
      <c r="I143" s="471"/>
    </row>
    <row r="144" spans="1:9" ht="22.5" customHeight="1">
      <c r="B144" s="52">
        <f t="shared" si="3"/>
        <v>140</v>
      </c>
      <c r="C144" s="467"/>
      <c r="D144" s="469"/>
      <c r="E144" s="55" t="str">
        <f t="shared" si="4"/>
        <v/>
      </c>
      <c r="F144" s="470"/>
      <c r="G144" s="470"/>
      <c r="H144" s="555"/>
      <c r="I144" s="471"/>
    </row>
    <row r="145" spans="1:9" ht="22.5" customHeight="1">
      <c r="B145" s="52">
        <f t="shared" si="3"/>
        <v>141</v>
      </c>
      <c r="C145" s="467"/>
      <c r="D145" s="469"/>
      <c r="E145" s="55" t="str">
        <f t="shared" si="4"/>
        <v/>
      </c>
      <c r="F145" s="470"/>
      <c r="G145" s="470"/>
      <c r="H145" s="555"/>
      <c r="I145" s="471"/>
    </row>
    <row r="146" spans="1:9" ht="22.5" customHeight="1">
      <c r="B146" s="52">
        <f t="shared" si="3"/>
        <v>142</v>
      </c>
      <c r="C146" s="467"/>
      <c r="D146" s="469"/>
      <c r="E146" s="55" t="str">
        <f t="shared" si="4"/>
        <v/>
      </c>
      <c r="F146" s="470"/>
      <c r="G146" s="470"/>
      <c r="H146" s="555"/>
      <c r="I146" s="471"/>
    </row>
    <row r="147" spans="1:9" ht="22.5" customHeight="1">
      <c r="B147" s="52">
        <f t="shared" si="3"/>
        <v>143</v>
      </c>
      <c r="C147" s="467"/>
      <c r="D147" s="469"/>
      <c r="E147" s="55" t="str">
        <f t="shared" si="4"/>
        <v/>
      </c>
      <c r="F147" s="470"/>
      <c r="G147" s="470"/>
      <c r="H147" s="555"/>
      <c r="I147" s="471"/>
    </row>
    <row r="148" spans="1:9" ht="22.5" customHeight="1">
      <c r="B148" s="52">
        <f t="shared" si="3"/>
        <v>144</v>
      </c>
      <c r="C148" s="467"/>
      <c r="D148" s="469"/>
      <c r="E148" s="55" t="str">
        <f t="shared" si="4"/>
        <v/>
      </c>
      <c r="F148" s="470"/>
      <c r="G148" s="470"/>
      <c r="H148" s="555"/>
      <c r="I148" s="471"/>
    </row>
    <row r="149" spans="1:9" ht="22.5" customHeight="1">
      <c r="B149" s="52">
        <f t="shared" si="3"/>
        <v>145</v>
      </c>
      <c r="C149" s="467"/>
      <c r="D149" s="469"/>
      <c r="E149" s="55" t="str">
        <f t="shared" si="4"/>
        <v/>
      </c>
      <c r="F149" s="470"/>
      <c r="G149" s="470"/>
      <c r="H149" s="555"/>
      <c r="I149" s="471"/>
    </row>
    <row r="150" spans="1:9" ht="22.5" customHeight="1">
      <c r="B150" s="52">
        <f t="shared" si="3"/>
        <v>146</v>
      </c>
      <c r="C150" s="467"/>
      <c r="D150" s="469"/>
      <c r="E150" s="55" t="str">
        <f t="shared" si="4"/>
        <v/>
      </c>
      <c r="F150" s="470"/>
      <c r="G150" s="470"/>
      <c r="H150" s="555"/>
      <c r="I150" s="471"/>
    </row>
    <row r="151" spans="1:9" ht="22.5" customHeight="1">
      <c r="B151" s="52">
        <f t="shared" si="3"/>
        <v>147</v>
      </c>
      <c r="C151" s="467"/>
      <c r="D151" s="469"/>
      <c r="E151" s="55" t="str">
        <f t="shared" si="4"/>
        <v/>
      </c>
      <c r="F151" s="470"/>
      <c r="G151" s="470"/>
      <c r="H151" s="555"/>
      <c r="I151" s="471"/>
    </row>
    <row r="152" spans="1:9" ht="22.5" customHeight="1">
      <c r="B152" s="52">
        <f t="shared" si="3"/>
        <v>148</v>
      </c>
      <c r="C152" s="467"/>
      <c r="D152" s="469"/>
      <c r="E152" s="55" t="str">
        <f t="shared" si="4"/>
        <v/>
      </c>
      <c r="F152" s="470"/>
      <c r="G152" s="470"/>
      <c r="H152" s="555"/>
      <c r="I152" s="471"/>
    </row>
    <row r="153" spans="1:9" ht="22.5" customHeight="1">
      <c r="B153" s="52">
        <f t="shared" si="3"/>
        <v>149</v>
      </c>
      <c r="C153" s="467"/>
      <c r="D153" s="469"/>
      <c r="E153" s="55" t="str">
        <f t="shared" si="4"/>
        <v/>
      </c>
      <c r="F153" s="470"/>
      <c r="G153" s="470"/>
      <c r="H153" s="555"/>
      <c r="I153" s="471"/>
    </row>
    <row r="154" spans="1:9" ht="22.5" customHeight="1">
      <c r="B154" s="52">
        <f t="shared" si="3"/>
        <v>150</v>
      </c>
      <c r="C154" s="467"/>
      <c r="D154" s="469"/>
      <c r="E154" s="55" t="str">
        <f t="shared" si="4"/>
        <v/>
      </c>
      <c r="F154" s="470"/>
      <c r="G154" s="470"/>
      <c r="H154" s="555"/>
      <c r="I154" s="471"/>
    </row>
    <row r="155" spans="1:9" ht="22.5" customHeight="1">
      <c r="A155" s="2"/>
      <c r="B155" s="56"/>
      <c r="C155" s="56"/>
      <c r="D155" s="57"/>
      <c r="E155" s="57" t="s">
        <v>181</v>
      </c>
      <c r="F155" s="580">
        <f>COUNTIF(F5:F154,"男")</f>
        <v>0</v>
      </c>
      <c r="G155" s="537"/>
      <c r="H155" s="296"/>
    </row>
    <row r="156" spans="1:9" ht="22.5" customHeight="1">
      <c r="A156" s="2"/>
      <c r="B156" s="56"/>
      <c r="C156" s="56"/>
      <c r="D156" s="57"/>
      <c r="E156" s="57" t="s">
        <v>182</v>
      </c>
      <c r="F156" s="580">
        <f>COUNTIF(F5:F154,"女")</f>
        <v>0</v>
      </c>
      <c r="G156" s="537"/>
      <c r="H156" s="296"/>
    </row>
    <row r="157" spans="1:9" ht="22.5" customHeight="1">
      <c r="A157" s="2"/>
      <c r="B157" s="56"/>
      <c r="C157" s="56"/>
      <c r="D157" s="57"/>
      <c r="E157" s="57"/>
      <c r="F157" s="582" t="s">
        <v>184</v>
      </c>
      <c r="G157" s="58"/>
    </row>
    <row r="158" spans="1:9" ht="22.5" customHeight="1">
      <c r="A158" s="2"/>
      <c r="B158" s="56"/>
      <c r="C158" s="56"/>
      <c r="D158" s="57"/>
      <c r="E158" s="57" t="s">
        <v>181</v>
      </c>
      <c r="F158" s="581" t="str">
        <f>IFERROR(SUMIF($F$5:$F$154,E158,$E$5:$E$154)/F155,"")</f>
        <v/>
      </c>
      <c r="G158" s="67"/>
      <c r="H158" s="296"/>
    </row>
    <row r="159" spans="1:9" ht="22.5" customHeight="1">
      <c r="A159" s="2"/>
      <c r="B159" s="56"/>
      <c r="C159" s="56"/>
      <c r="D159" s="57"/>
      <c r="E159" s="57" t="s">
        <v>182</v>
      </c>
      <c r="F159" s="581" t="str">
        <f>IFERROR(SUMIF($F$5:$F$154,E159,$E$5:$E$154)/F156,"")</f>
        <v/>
      </c>
      <c r="G159" s="67"/>
      <c r="H159" s="307"/>
    </row>
    <row r="160" spans="1:9" ht="22.5" customHeight="1">
      <c r="A160" s="2"/>
      <c r="B160" s="56"/>
      <c r="C160" s="56"/>
      <c r="D160" s="57"/>
      <c r="E160" s="57"/>
      <c r="F160" s="58"/>
      <c r="G160" s="58"/>
    </row>
    <row r="161" spans="1:7" ht="22.5" customHeight="1">
      <c r="A161" s="2"/>
      <c r="B161" s="45"/>
      <c r="C161" s="45"/>
      <c r="D161" s="45"/>
      <c r="E161" s="45"/>
      <c r="F161" s="45"/>
      <c r="G161" s="45"/>
    </row>
    <row r="162" spans="1:7" ht="22.5" customHeight="1">
      <c r="B162" s="59"/>
      <c r="C162" s="60"/>
      <c r="D162" s="61"/>
      <c r="E162" s="60"/>
      <c r="F162" s="45"/>
      <c r="G162" s="45"/>
    </row>
    <row r="163" spans="1:7">
      <c r="B163" s="18"/>
      <c r="C163" s="18"/>
      <c r="D163" s="18"/>
      <c r="E163" s="18"/>
      <c r="F163" s="18"/>
      <c r="G163" s="18"/>
    </row>
    <row r="164" spans="1:7">
      <c r="B164" s="18"/>
      <c r="C164" s="18"/>
      <c r="D164" s="18"/>
      <c r="E164" s="18"/>
      <c r="F164" s="18"/>
      <c r="G164" s="18"/>
    </row>
    <row r="165" spans="1:7">
      <c r="B165" s="18"/>
      <c r="C165" s="18"/>
      <c r="D165" s="18"/>
      <c r="E165" s="18"/>
      <c r="F165" s="18"/>
      <c r="G165" s="18"/>
    </row>
    <row r="166" spans="1:7">
      <c r="B166" s="18"/>
      <c r="C166" s="18"/>
      <c r="D166" s="18"/>
      <c r="E166" s="18"/>
      <c r="F166" s="18"/>
      <c r="G166" s="18"/>
    </row>
    <row r="167" spans="1:7">
      <c r="B167" s="18"/>
      <c r="C167" s="18"/>
      <c r="D167" s="18"/>
      <c r="E167" s="18"/>
      <c r="F167" s="18"/>
      <c r="G167" s="18"/>
    </row>
    <row r="168" spans="1:7">
      <c r="B168" s="18"/>
      <c r="C168" s="18"/>
      <c r="D168" s="18"/>
      <c r="E168" s="18"/>
      <c r="F168" s="18"/>
      <c r="G168" s="18"/>
    </row>
    <row r="169" spans="1:7">
      <c r="B169" s="18"/>
      <c r="C169" s="18"/>
      <c r="D169" s="18"/>
      <c r="E169" s="18"/>
      <c r="F169" s="18"/>
      <c r="G169" s="18"/>
    </row>
    <row r="177" spans="12:14" ht="16.8" thickBot="1">
      <c r="M177" s="579" t="s">
        <v>380</v>
      </c>
    </row>
    <row r="178" spans="12:14" ht="18" thickBot="1">
      <c r="L178">
        <v>1913</v>
      </c>
      <c r="M178" s="583">
        <f>DATE(L178,1,1)</f>
        <v>4750</v>
      </c>
      <c r="N178" s="584">
        <f>M178</f>
        <v>4750</v>
      </c>
    </row>
    <row r="179" spans="12:14" ht="18" thickBot="1">
      <c r="L179">
        <v>1914</v>
      </c>
      <c r="M179" s="585">
        <f t="shared" ref="M179:M191" si="5">DATE(L179,1,1)</f>
        <v>5115</v>
      </c>
      <c r="N179" s="586">
        <f>M179</f>
        <v>5115</v>
      </c>
    </row>
    <row r="180" spans="12:14" ht="18" thickBot="1">
      <c r="L180">
        <v>1915</v>
      </c>
      <c r="M180" s="583">
        <f t="shared" si="5"/>
        <v>5480</v>
      </c>
      <c r="N180" s="584">
        <f t="shared" ref="N180:N191" si="6">M180</f>
        <v>5480</v>
      </c>
    </row>
    <row r="181" spans="12:14" ht="18" thickBot="1">
      <c r="L181">
        <v>1916</v>
      </c>
      <c r="M181" s="585">
        <f t="shared" si="5"/>
        <v>5845</v>
      </c>
      <c r="N181" s="586">
        <f t="shared" si="6"/>
        <v>5845</v>
      </c>
    </row>
    <row r="182" spans="12:14" ht="18" thickBot="1">
      <c r="L182">
        <v>1917</v>
      </c>
      <c r="M182" s="583">
        <f t="shared" si="5"/>
        <v>6211</v>
      </c>
      <c r="N182" s="584">
        <f t="shared" si="6"/>
        <v>6211</v>
      </c>
    </row>
    <row r="183" spans="12:14" ht="18" thickBot="1">
      <c r="L183">
        <v>1918</v>
      </c>
      <c r="M183" s="585">
        <f t="shared" si="5"/>
        <v>6576</v>
      </c>
      <c r="N183" s="586">
        <f t="shared" si="6"/>
        <v>6576</v>
      </c>
    </row>
    <row r="184" spans="12:14" ht="18" thickBot="1">
      <c r="L184">
        <v>1919</v>
      </c>
      <c r="M184" s="583">
        <f t="shared" si="5"/>
        <v>6941</v>
      </c>
      <c r="N184" s="584">
        <f t="shared" si="6"/>
        <v>6941</v>
      </c>
    </row>
    <row r="185" spans="12:14" ht="18" thickBot="1">
      <c r="L185">
        <v>1920</v>
      </c>
      <c r="M185" s="585">
        <f t="shared" si="5"/>
        <v>7306</v>
      </c>
      <c r="N185" s="586">
        <f t="shared" si="6"/>
        <v>7306</v>
      </c>
    </row>
    <row r="186" spans="12:14" ht="18" thickBot="1">
      <c r="L186">
        <v>1921</v>
      </c>
      <c r="M186" s="583">
        <f t="shared" si="5"/>
        <v>7672</v>
      </c>
      <c r="N186" s="584">
        <f t="shared" si="6"/>
        <v>7672</v>
      </c>
    </row>
    <row r="187" spans="12:14" ht="18" thickBot="1">
      <c r="L187">
        <v>1922</v>
      </c>
      <c r="M187" s="585">
        <f t="shared" si="5"/>
        <v>8037</v>
      </c>
      <c r="N187" s="586">
        <f t="shared" si="6"/>
        <v>8037</v>
      </c>
    </row>
    <row r="188" spans="12:14" ht="18" thickBot="1">
      <c r="L188">
        <v>1923</v>
      </c>
      <c r="M188" s="583">
        <f t="shared" si="5"/>
        <v>8402</v>
      </c>
      <c r="N188" s="584">
        <f t="shared" si="6"/>
        <v>8402</v>
      </c>
    </row>
    <row r="189" spans="12:14" ht="18" thickBot="1">
      <c r="L189">
        <v>1924</v>
      </c>
      <c r="M189" s="585">
        <f t="shared" si="5"/>
        <v>8767</v>
      </c>
      <c r="N189" s="586">
        <f t="shared" si="6"/>
        <v>8767</v>
      </c>
    </row>
    <row r="190" spans="12:14" ht="18" thickBot="1">
      <c r="L190">
        <v>1925</v>
      </c>
      <c r="M190" s="583">
        <f t="shared" si="5"/>
        <v>9133</v>
      </c>
      <c r="N190" s="584">
        <f t="shared" si="6"/>
        <v>9133</v>
      </c>
    </row>
    <row r="191" spans="12:14" ht="17.399999999999999">
      <c r="L191">
        <v>1926</v>
      </c>
      <c r="M191" s="965">
        <f t="shared" si="5"/>
        <v>9498</v>
      </c>
      <c r="N191" s="587">
        <f t="shared" si="6"/>
        <v>9498</v>
      </c>
    </row>
    <row r="192" spans="12:14" ht="18" thickBot="1">
      <c r="M192" s="966"/>
      <c r="N192" s="588" t="s">
        <v>379</v>
      </c>
    </row>
    <row r="193" spans="12:14" ht="18" thickBot="1">
      <c r="L193">
        <v>1927</v>
      </c>
      <c r="M193" s="583">
        <f>DATE(L193,1,1)</f>
        <v>9863</v>
      </c>
      <c r="N193" s="584">
        <f>M193</f>
        <v>9863</v>
      </c>
    </row>
    <row r="194" spans="12:14" ht="18" thickBot="1">
      <c r="L194">
        <v>1928</v>
      </c>
      <c r="M194" s="585">
        <f t="shared" ref="M194:M206" si="7">DATE(L194,1,1)</f>
        <v>10228</v>
      </c>
      <c r="N194" s="586">
        <f>M194</f>
        <v>10228</v>
      </c>
    </row>
    <row r="195" spans="12:14" ht="18" thickBot="1">
      <c r="L195">
        <v>1929</v>
      </c>
      <c r="M195" s="583">
        <f t="shared" si="7"/>
        <v>10594</v>
      </c>
      <c r="N195" s="584">
        <f t="shared" ref="N195:N206" si="8">M195</f>
        <v>10594</v>
      </c>
    </row>
    <row r="196" spans="12:14" ht="18" thickBot="1">
      <c r="L196">
        <v>1930</v>
      </c>
      <c r="M196" s="585">
        <f t="shared" si="7"/>
        <v>10959</v>
      </c>
      <c r="N196" s="586">
        <f t="shared" si="8"/>
        <v>10959</v>
      </c>
    </row>
    <row r="197" spans="12:14" ht="18" thickBot="1">
      <c r="L197">
        <v>1931</v>
      </c>
      <c r="M197" s="583">
        <f t="shared" si="7"/>
        <v>11324</v>
      </c>
      <c r="N197" s="584">
        <f t="shared" si="8"/>
        <v>11324</v>
      </c>
    </row>
    <row r="198" spans="12:14" ht="18" thickBot="1">
      <c r="L198">
        <v>1932</v>
      </c>
      <c r="M198" s="585">
        <f t="shared" si="7"/>
        <v>11689</v>
      </c>
      <c r="N198" s="586">
        <f t="shared" si="8"/>
        <v>11689</v>
      </c>
    </row>
    <row r="199" spans="12:14" ht="18" thickBot="1">
      <c r="L199">
        <v>1933</v>
      </c>
      <c r="M199" s="583">
        <f t="shared" si="7"/>
        <v>12055</v>
      </c>
      <c r="N199" s="584">
        <f t="shared" si="8"/>
        <v>12055</v>
      </c>
    </row>
    <row r="200" spans="12:14" ht="18" thickBot="1">
      <c r="L200">
        <v>1934</v>
      </c>
      <c r="M200" s="585">
        <f t="shared" si="7"/>
        <v>12420</v>
      </c>
      <c r="N200" s="586">
        <f t="shared" si="8"/>
        <v>12420</v>
      </c>
    </row>
    <row r="201" spans="12:14" ht="18" thickBot="1">
      <c r="L201">
        <v>1935</v>
      </c>
      <c r="M201" s="583">
        <f t="shared" si="7"/>
        <v>12785</v>
      </c>
      <c r="N201" s="584">
        <f t="shared" si="8"/>
        <v>12785</v>
      </c>
    </row>
    <row r="202" spans="12:14" ht="18" thickBot="1">
      <c r="L202">
        <v>1936</v>
      </c>
      <c r="M202" s="585">
        <f t="shared" si="7"/>
        <v>13150</v>
      </c>
      <c r="N202" s="586">
        <f t="shared" si="8"/>
        <v>13150</v>
      </c>
    </row>
    <row r="203" spans="12:14" ht="18" thickBot="1">
      <c r="L203">
        <v>1937</v>
      </c>
      <c r="M203" s="583">
        <f t="shared" si="7"/>
        <v>13516</v>
      </c>
      <c r="N203" s="584">
        <f t="shared" si="8"/>
        <v>13516</v>
      </c>
    </row>
    <row r="204" spans="12:14" ht="18" thickBot="1">
      <c r="L204">
        <v>1938</v>
      </c>
      <c r="M204" s="585">
        <f t="shared" si="7"/>
        <v>13881</v>
      </c>
      <c r="N204" s="586">
        <f t="shared" si="8"/>
        <v>13881</v>
      </c>
    </row>
    <row r="205" spans="12:14" ht="18" thickBot="1">
      <c r="L205">
        <v>1939</v>
      </c>
      <c r="M205" s="583">
        <f t="shared" si="7"/>
        <v>14246</v>
      </c>
      <c r="N205" s="584">
        <f t="shared" si="8"/>
        <v>14246</v>
      </c>
    </row>
    <row r="206" spans="12:14" ht="18" thickBot="1">
      <c r="L206">
        <v>1940</v>
      </c>
      <c r="M206" s="585">
        <f t="shared" si="7"/>
        <v>14611</v>
      </c>
      <c r="N206" s="586">
        <f t="shared" si="8"/>
        <v>14611</v>
      </c>
    </row>
    <row r="207" spans="12:14" ht="18" thickBot="1">
      <c r="L207">
        <v>1941</v>
      </c>
      <c r="M207" s="583">
        <f>DATE(L207,1,1)</f>
        <v>14977</v>
      </c>
      <c r="N207" s="584">
        <f>M207</f>
        <v>14977</v>
      </c>
    </row>
    <row r="208" spans="12:14" ht="18" thickBot="1">
      <c r="L208">
        <v>1942</v>
      </c>
      <c r="M208" s="585">
        <f t="shared" ref="M208:M220" si="9">DATE(L208,1,1)</f>
        <v>15342</v>
      </c>
      <c r="N208" s="586">
        <f>M208</f>
        <v>15342</v>
      </c>
    </row>
    <row r="209" spans="12:14" ht="18" thickBot="1">
      <c r="L209">
        <v>1943</v>
      </c>
      <c r="M209" s="583">
        <f t="shared" si="9"/>
        <v>15707</v>
      </c>
      <c r="N209" s="584">
        <f t="shared" ref="N209:N220" si="10">M209</f>
        <v>15707</v>
      </c>
    </row>
    <row r="210" spans="12:14" ht="18" thickBot="1">
      <c r="L210">
        <v>1944</v>
      </c>
      <c r="M210" s="585">
        <f t="shared" si="9"/>
        <v>16072</v>
      </c>
      <c r="N210" s="586">
        <f t="shared" si="10"/>
        <v>16072</v>
      </c>
    </row>
    <row r="211" spans="12:14" ht="18" thickBot="1">
      <c r="L211">
        <v>1945</v>
      </c>
      <c r="M211" s="583">
        <f t="shared" si="9"/>
        <v>16438</v>
      </c>
      <c r="N211" s="584">
        <f t="shared" si="10"/>
        <v>16438</v>
      </c>
    </row>
    <row r="212" spans="12:14" ht="18" thickBot="1">
      <c r="L212">
        <v>1946</v>
      </c>
      <c r="M212" s="585">
        <f t="shared" si="9"/>
        <v>16803</v>
      </c>
      <c r="N212" s="586">
        <f t="shared" si="10"/>
        <v>16803</v>
      </c>
    </row>
    <row r="213" spans="12:14" ht="18" thickBot="1">
      <c r="L213">
        <v>1947</v>
      </c>
      <c r="M213" s="583">
        <f t="shared" si="9"/>
        <v>17168</v>
      </c>
      <c r="N213" s="584">
        <f t="shared" si="10"/>
        <v>17168</v>
      </c>
    </row>
    <row r="214" spans="12:14" ht="18" thickBot="1">
      <c r="L214">
        <v>1948</v>
      </c>
      <c r="M214" s="585">
        <f t="shared" si="9"/>
        <v>17533</v>
      </c>
      <c r="N214" s="586">
        <f t="shared" si="10"/>
        <v>17533</v>
      </c>
    </row>
    <row r="215" spans="12:14" ht="18" thickBot="1">
      <c r="L215">
        <v>1949</v>
      </c>
      <c r="M215" s="583">
        <f t="shared" si="9"/>
        <v>17899</v>
      </c>
      <c r="N215" s="584">
        <f t="shared" si="10"/>
        <v>17899</v>
      </c>
    </row>
    <row r="216" spans="12:14" ht="18" thickBot="1">
      <c r="L216">
        <v>1950</v>
      </c>
      <c r="M216" s="585">
        <f t="shared" si="9"/>
        <v>18264</v>
      </c>
      <c r="N216" s="586">
        <f t="shared" si="10"/>
        <v>18264</v>
      </c>
    </row>
    <row r="217" spans="12:14" ht="18" thickBot="1">
      <c r="L217">
        <v>1951</v>
      </c>
      <c r="M217" s="583">
        <f t="shared" si="9"/>
        <v>18629</v>
      </c>
      <c r="N217" s="584">
        <f t="shared" si="10"/>
        <v>18629</v>
      </c>
    </row>
    <row r="218" spans="12:14" ht="18" thickBot="1">
      <c r="L218">
        <v>1952</v>
      </c>
      <c r="M218" s="585">
        <f t="shared" si="9"/>
        <v>18994</v>
      </c>
      <c r="N218" s="586">
        <f t="shared" si="10"/>
        <v>18994</v>
      </c>
    </row>
    <row r="219" spans="12:14" ht="18" thickBot="1">
      <c r="L219">
        <v>1953</v>
      </c>
      <c r="M219" s="583">
        <f t="shared" si="9"/>
        <v>19360</v>
      </c>
      <c r="N219" s="584">
        <f t="shared" si="10"/>
        <v>19360</v>
      </c>
    </row>
    <row r="220" spans="12:14" ht="18" thickBot="1">
      <c r="L220">
        <v>1954</v>
      </c>
      <c r="M220" s="585">
        <f t="shared" si="9"/>
        <v>19725</v>
      </c>
      <c r="N220" s="586">
        <f t="shared" si="10"/>
        <v>19725</v>
      </c>
    </row>
    <row r="221" spans="12:14" ht="18" thickBot="1">
      <c r="L221">
        <v>1955</v>
      </c>
      <c r="M221" s="583">
        <f>DATE(L221,1,1)</f>
        <v>20090</v>
      </c>
      <c r="N221" s="584">
        <f>M221</f>
        <v>20090</v>
      </c>
    </row>
    <row r="222" spans="12:14" ht="18" thickBot="1">
      <c r="L222">
        <v>1956</v>
      </c>
      <c r="M222" s="585">
        <f t="shared" ref="M222:M234" si="11">DATE(L222,1,1)</f>
        <v>20455</v>
      </c>
      <c r="N222" s="586">
        <f>M222</f>
        <v>20455</v>
      </c>
    </row>
    <row r="223" spans="12:14" ht="18" thickBot="1">
      <c r="L223">
        <v>1957</v>
      </c>
      <c r="M223" s="583">
        <f t="shared" si="11"/>
        <v>20821</v>
      </c>
      <c r="N223" s="584">
        <f t="shared" ref="N223:N234" si="12">M223</f>
        <v>20821</v>
      </c>
    </row>
    <row r="224" spans="12:14" ht="18" thickBot="1">
      <c r="L224">
        <v>1958</v>
      </c>
      <c r="M224" s="585">
        <f t="shared" si="11"/>
        <v>21186</v>
      </c>
      <c r="N224" s="586">
        <f t="shared" si="12"/>
        <v>21186</v>
      </c>
    </row>
    <row r="225" spans="12:14" ht="18" thickBot="1">
      <c r="L225">
        <v>1959</v>
      </c>
      <c r="M225" s="583">
        <f t="shared" si="11"/>
        <v>21551</v>
      </c>
      <c r="N225" s="584">
        <f t="shared" si="12"/>
        <v>21551</v>
      </c>
    </row>
    <row r="226" spans="12:14" ht="18" thickBot="1">
      <c r="L226">
        <v>1960</v>
      </c>
      <c r="M226" s="585">
        <f t="shared" si="11"/>
        <v>21916</v>
      </c>
      <c r="N226" s="586">
        <f t="shared" si="12"/>
        <v>21916</v>
      </c>
    </row>
    <row r="227" spans="12:14" ht="18" thickBot="1">
      <c r="L227">
        <v>1961</v>
      </c>
      <c r="M227" s="583">
        <f t="shared" si="11"/>
        <v>22282</v>
      </c>
      <c r="N227" s="584">
        <f t="shared" si="12"/>
        <v>22282</v>
      </c>
    </row>
    <row r="228" spans="12:14" ht="18" thickBot="1">
      <c r="L228">
        <v>1962</v>
      </c>
      <c r="M228" s="585">
        <f t="shared" si="11"/>
        <v>22647</v>
      </c>
      <c r="N228" s="586">
        <f t="shared" si="12"/>
        <v>22647</v>
      </c>
    </row>
    <row r="229" spans="12:14" ht="18" thickBot="1">
      <c r="L229">
        <v>1963</v>
      </c>
      <c r="M229" s="583">
        <f t="shared" si="11"/>
        <v>23012</v>
      </c>
      <c r="N229" s="584">
        <f t="shared" si="12"/>
        <v>23012</v>
      </c>
    </row>
    <row r="230" spans="12:14" ht="18" thickBot="1">
      <c r="L230">
        <v>1964</v>
      </c>
      <c r="M230" s="585">
        <f t="shared" si="11"/>
        <v>23377</v>
      </c>
      <c r="N230" s="586">
        <f t="shared" si="12"/>
        <v>23377</v>
      </c>
    </row>
    <row r="231" spans="12:14" ht="18" thickBot="1">
      <c r="L231">
        <v>1965</v>
      </c>
      <c r="M231" s="583">
        <f t="shared" si="11"/>
        <v>23743</v>
      </c>
      <c r="N231" s="584">
        <f t="shared" si="12"/>
        <v>23743</v>
      </c>
    </row>
    <row r="232" spans="12:14" ht="18" thickBot="1">
      <c r="L232">
        <v>1966</v>
      </c>
      <c r="M232" s="585">
        <f t="shared" si="11"/>
        <v>24108</v>
      </c>
      <c r="N232" s="586">
        <f t="shared" si="12"/>
        <v>24108</v>
      </c>
    </row>
    <row r="233" spans="12:14" ht="18" thickBot="1">
      <c r="L233">
        <v>1967</v>
      </c>
      <c r="M233" s="583">
        <f t="shared" si="11"/>
        <v>24473</v>
      </c>
      <c r="N233" s="584">
        <f t="shared" si="12"/>
        <v>24473</v>
      </c>
    </row>
    <row r="234" spans="12:14" ht="18" thickBot="1">
      <c r="L234">
        <v>1968</v>
      </c>
      <c r="M234" s="585">
        <f t="shared" si="11"/>
        <v>24838</v>
      </c>
      <c r="N234" s="586">
        <f t="shared" si="12"/>
        <v>24838</v>
      </c>
    </row>
  </sheetData>
  <sheetProtection sheet="1" objects="1" scenarios="1" selectLockedCells="1"/>
  <protectedRanges>
    <protectedRange sqref="C5:C154" name="範囲1氏名_2"/>
  </protectedRanges>
  <mergeCells count="5">
    <mergeCell ref="C1:E1"/>
    <mergeCell ref="D2:E2"/>
    <mergeCell ref="E3:F3"/>
    <mergeCell ref="N3:O3"/>
    <mergeCell ref="M191:M192"/>
  </mergeCells>
  <phoneticPr fontId="3"/>
  <conditionalFormatting sqref="G158:G159">
    <cfRule type="cellIs" dxfId="8" priority="2" operator="equal">
      <formula>#DIV/0!</formula>
    </cfRule>
  </conditionalFormatting>
  <conditionalFormatting sqref="F158:F159">
    <cfRule type="cellIs" dxfId="7" priority="1" operator="equal">
      <formula>#DIV/0!</formula>
    </cfRule>
  </conditionalFormatting>
  <dataValidations count="4">
    <dataValidation type="whole" imeMode="off" operator="greaterThanOrEqual" allowBlank="1" showInputMessage="1" showErrorMessage="1" errorTitle="入力エラー！" error="数値のみ入力ください。" promptTitle="数値のみ入力ください！" prompt="日付表示形式：yyyy/m/d_x000a_のように半角数値で入力ください。" sqref="I5:I154" xr:uid="{00000000-0002-0000-0900-000000000000}">
      <formula1>0</formula1>
    </dataValidation>
    <dataValidation type="list" imeMode="on" allowBlank="1" showInputMessage="1" showErrorMessage="1" promptTitle="男、女の選択" prompt="右の▼をクリックして_x000a_”男”又は”女”を選択してください。" sqref="F5:F154" xr:uid="{00000000-0002-0000-0900-000001000000}">
      <formula1>$E$155:$E$156</formula1>
    </dataValidation>
    <dataValidation imeMode="on" allowBlank="1" showInputMessage="1" showErrorMessage="1" sqref="G1:G1048576 C5:E154" xr:uid="{00000000-0002-0000-0900-000002000000}"/>
    <dataValidation imeMode="off" allowBlank="1" showInputMessage="1" showErrorMessage="1" sqref="F155 E3:F3 B1:B1048576 N178:N234 M178:M191 M193:M234" xr:uid="{00000000-0002-0000-0900-000003000000}"/>
  </dataValidations>
  <pageMargins left="0.59055118110236227" right="0.19685039370078741" top="0.59055118110236227" bottom="0.39370078740157483" header="0.39370078740157483" footer="0.19685039370078741"/>
  <pageSetup paperSize="9" scale="90" fitToHeight="0" orientation="portrait" horizontalDpi="4294967294" verticalDpi="0" r:id="rId1"/>
  <headerFooter alignWithMargins="0">
    <oddFooter>&amp;C&amp;9&amp;P/&amp;N</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
  <sheetViews>
    <sheetView showGridLines="0" workbookViewId="0"/>
  </sheetViews>
  <sheetFormatPr defaultRowHeight="12"/>
  <cols>
    <col min="1" max="1" width="5.3828125" customWidth="1"/>
  </cols>
  <sheetData>
    <row r="4" spans="2:2" ht="16.2">
      <c r="B4" s="37" t="s">
        <v>173</v>
      </c>
    </row>
  </sheetData>
  <phoneticPr fontId="3"/>
  <pageMargins left="0.75" right="0.75" top="1" bottom="1" header="0.51200000000000001" footer="0.51200000000000001"/>
  <pageSetup paperSize="9" orientation="portrait" horizontalDpi="4294967293" verticalDpi="0"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AL91"/>
  <sheetViews>
    <sheetView workbookViewId="0">
      <selection activeCell="Q32" sqref="Q32:R34"/>
    </sheetView>
  </sheetViews>
  <sheetFormatPr defaultRowHeight="12"/>
  <cols>
    <col min="1" max="34" width="2.23046875" customWidth="1"/>
    <col min="35" max="80" width="2.69140625" customWidth="1"/>
  </cols>
  <sheetData>
    <row r="1" spans="1:38" ht="14.4">
      <c r="A1" s="274" t="s">
        <v>302</v>
      </c>
      <c r="B1" s="239"/>
      <c r="C1" s="239"/>
      <c r="D1" s="239"/>
      <c r="E1" s="239"/>
      <c r="F1" s="239"/>
      <c r="G1" s="239"/>
      <c r="H1" s="239"/>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row>
    <row r="2" spans="1:38" ht="13.2">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row>
    <row r="3" spans="1:38" ht="14.4">
      <c r="A3" s="240"/>
      <c r="B3" s="240"/>
      <c r="C3" s="240"/>
      <c r="D3" s="240"/>
      <c r="E3" s="240"/>
      <c r="F3" s="240"/>
      <c r="G3" s="240"/>
      <c r="H3" s="240"/>
      <c r="I3" s="240"/>
      <c r="J3" s="240"/>
      <c r="K3" s="240"/>
      <c r="L3" s="240"/>
      <c r="M3" s="240"/>
      <c r="N3" s="240"/>
      <c r="O3" s="240"/>
      <c r="P3" s="240"/>
      <c r="Q3" s="240"/>
      <c r="R3" s="240"/>
      <c r="S3" s="240"/>
      <c r="T3" s="240"/>
      <c r="U3" s="240"/>
      <c r="V3" s="240"/>
      <c r="W3" s="240"/>
      <c r="X3" s="1126">
        <f>手引き!$D$7</f>
        <v>43922</v>
      </c>
      <c r="Y3" s="1127"/>
      <c r="Z3" s="1127"/>
      <c r="AA3" s="1128"/>
      <c r="AB3" s="1130" t="s">
        <v>229</v>
      </c>
      <c r="AC3" s="1130"/>
      <c r="AD3" s="1130"/>
      <c r="AE3" s="1131" t="s">
        <v>303</v>
      </c>
      <c r="AF3" s="1131"/>
      <c r="AG3" s="1131"/>
      <c r="AJ3" s="503" t="s">
        <v>358</v>
      </c>
    </row>
    <row r="4" spans="1:38" ht="13.2">
      <c r="A4" s="240"/>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J4" s="524" t="s">
        <v>356</v>
      </c>
    </row>
    <row r="5" spans="1:38" ht="13.2">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row>
    <row r="6" spans="1:38" ht="13.2">
      <c r="A6" s="240"/>
      <c r="B6" s="240"/>
      <c r="C6" s="1129" t="s">
        <v>304</v>
      </c>
      <c r="D6" s="1129"/>
      <c r="E6" s="1129"/>
      <c r="F6" s="1129"/>
      <c r="G6" s="1129"/>
      <c r="H6" s="1129"/>
      <c r="I6" s="1129"/>
      <c r="J6" s="1129"/>
      <c r="K6" s="1129"/>
      <c r="L6" s="1129"/>
      <c r="M6" s="1129"/>
      <c r="N6" s="1129"/>
      <c r="O6" s="1129"/>
      <c r="P6" s="1129"/>
      <c r="Q6" s="1129"/>
      <c r="R6" s="1129"/>
      <c r="S6" s="1129"/>
      <c r="T6" s="1129"/>
      <c r="U6" s="1129"/>
      <c r="V6" s="1129"/>
      <c r="W6" s="1129"/>
      <c r="X6" s="1129"/>
      <c r="Y6" s="1129"/>
      <c r="Z6" s="1129"/>
      <c r="AA6" s="1129"/>
      <c r="AB6" s="1129"/>
      <c r="AC6" s="1129"/>
      <c r="AD6" s="1129"/>
      <c r="AE6" s="1129"/>
      <c r="AF6" s="240"/>
      <c r="AG6" s="240"/>
      <c r="AK6" s="495"/>
      <c r="AL6" s="4"/>
    </row>
    <row r="7" spans="1:38" ht="13.2">
      <c r="A7" s="240"/>
      <c r="B7" s="240"/>
      <c r="C7" s="1129"/>
      <c r="D7" s="1129"/>
      <c r="E7" s="1129"/>
      <c r="F7" s="1129"/>
      <c r="G7" s="1129"/>
      <c r="H7" s="1129"/>
      <c r="I7" s="1129"/>
      <c r="J7" s="1129"/>
      <c r="K7" s="1129"/>
      <c r="L7" s="1129"/>
      <c r="M7" s="1129"/>
      <c r="N7" s="1129"/>
      <c r="O7" s="1129"/>
      <c r="P7" s="1129"/>
      <c r="Q7" s="1129"/>
      <c r="R7" s="1129"/>
      <c r="S7" s="1129"/>
      <c r="T7" s="1129"/>
      <c r="U7" s="1129"/>
      <c r="V7" s="1129"/>
      <c r="W7" s="1129"/>
      <c r="X7" s="1129"/>
      <c r="Y7" s="1129"/>
      <c r="Z7" s="1129"/>
      <c r="AA7" s="1129"/>
      <c r="AB7" s="1129"/>
      <c r="AC7" s="1129"/>
      <c r="AD7" s="1129"/>
      <c r="AE7" s="1129"/>
      <c r="AF7" s="240"/>
      <c r="AG7" s="240"/>
      <c r="AK7" s="497"/>
      <c r="AL7" s="500"/>
    </row>
    <row r="8" spans="1:38" ht="14.4">
      <c r="A8" s="240"/>
      <c r="B8" s="240"/>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0"/>
      <c r="AG8" s="240"/>
      <c r="AL8" s="502"/>
    </row>
    <row r="9" spans="1:38" ht="13.2">
      <c r="A9" s="240"/>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K9" s="495"/>
      <c r="AL9" s="502"/>
    </row>
    <row r="10" spans="1:38" ht="14.4">
      <c r="A10" s="275" t="s">
        <v>305</v>
      </c>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row>
    <row r="11" spans="1:38" ht="14.4">
      <c r="A11" s="275"/>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row>
    <row r="12" spans="1:38" ht="14.4">
      <c r="A12" s="275"/>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row>
    <row r="13" spans="1:38" ht="14.4">
      <c r="A13" s="1065" t="s">
        <v>306</v>
      </c>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row>
    <row r="14" spans="1:38" ht="14.4">
      <c r="A14" s="1065" t="s">
        <v>307</v>
      </c>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row>
    <row r="15" spans="1:38" ht="14.4">
      <c r="A15" s="1065" t="s">
        <v>308</v>
      </c>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row>
    <row r="16" spans="1:38" ht="13.8" thickBot="1">
      <c r="A16" s="240"/>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row>
    <row r="17" spans="1:33" ht="13.5" customHeight="1">
      <c r="A17" s="243"/>
      <c r="B17" s="1066" t="s">
        <v>309</v>
      </c>
      <c r="C17" s="1067"/>
      <c r="D17" s="1071" t="s">
        <v>239</v>
      </c>
      <c r="E17" s="982"/>
      <c r="F17" s="1072"/>
      <c r="G17" s="1096" t="str">
        <f>手引き!$I$13</f>
        <v>藤沢市</v>
      </c>
      <c r="H17" s="1097"/>
      <c r="I17" s="1097"/>
      <c r="J17" s="1097"/>
      <c r="K17" s="1102">
        <f>手引き!$L$13</f>
        <v>0</v>
      </c>
      <c r="L17" s="1102"/>
      <c r="M17" s="1102"/>
      <c r="N17" s="1102"/>
      <c r="O17" s="1102"/>
      <c r="P17" s="1102"/>
      <c r="Q17" s="1102"/>
      <c r="R17" s="1102"/>
      <c r="S17" s="1102"/>
      <c r="T17" s="1102"/>
      <c r="U17" s="1102"/>
      <c r="V17" s="1102"/>
      <c r="W17" s="1102"/>
      <c r="X17" s="1102"/>
      <c r="Y17" s="1102"/>
      <c r="Z17" s="1103"/>
      <c r="AA17" s="1079" t="s">
        <v>230</v>
      </c>
      <c r="AB17" s="1080"/>
      <c r="AC17" s="1080"/>
      <c r="AD17" s="1080"/>
      <c r="AE17" s="1080"/>
      <c r="AF17" s="1080"/>
      <c r="AG17" s="1081"/>
    </row>
    <row r="18" spans="1:33" ht="13.5" customHeight="1">
      <c r="A18" s="244"/>
      <c r="B18" s="1038"/>
      <c r="C18" s="1068"/>
      <c r="D18" s="1073"/>
      <c r="E18" s="1074"/>
      <c r="F18" s="1075"/>
      <c r="G18" s="1098"/>
      <c r="H18" s="1099"/>
      <c r="I18" s="1099"/>
      <c r="J18" s="1099"/>
      <c r="K18" s="1104"/>
      <c r="L18" s="1104"/>
      <c r="M18" s="1104"/>
      <c r="N18" s="1104"/>
      <c r="O18" s="1104"/>
      <c r="P18" s="1104"/>
      <c r="Q18" s="1104"/>
      <c r="R18" s="1104"/>
      <c r="S18" s="1104"/>
      <c r="T18" s="1104"/>
      <c r="U18" s="1104"/>
      <c r="V18" s="1104"/>
      <c r="W18" s="1104"/>
      <c r="X18" s="1104"/>
      <c r="Y18" s="1104"/>
      <c r="Z18" s="1105"/>
      <c r="AA18" s="1082" t="s">
        <v>310</v>
      </c>
      <c r="AB18" s="1083"/>
      <c r="AC18" s="1083"/>
      <c r="AD18" s="1083"/>
      <c r="AE18" s="1083"/>
      <c r="AF18" s="1083"/>
      <c r="AG18" s="1084"/>
    </row>
    <row r="19" spans="1:33" ht="13.5" customHeight="1">
      <c r="A19" s="244"/>
      <c r="B19" s="1038"/>
      <c r="C19" s="1068"/>
      <c r="D19" s="1076"/>
      <c r="E19" s="1077"/>
      <c r="F19" s="1078"/>
      <c r="G19" s="1100"/>
      <c r="H19" s="1101"/>
      <c r="I19" s="1101"/>
      <c r="J19" s="1101"/>
      <c r="K19" s="1106"/>
      <c r="L19" s="1106"/>
      <c r="M19" s="1106"/>
      <c r="N19" s="1106"/>
      <c r="O19" s="1106"/>
      <c r="P19" s="1106"/>
      <c r="Q19" s="1106"/>
      <c r="R19" s="1106"/>
      <c r="S19" s="1106"/>
      <c r="T19" s="1106"/>
      <c r="U19" s="1106"/>
      <c r="V19" s="1106"/>
      <c r="W19" s="1106"/>
      <c r="X19" s="1106"/>
      <c r="Y19" s="1106"/>
      <c r="Z19" s="1107"/>
      <c r="AA19" s="1085"/>
      <c r="AB19" s="1086"/>
      <c r="AC19" s="1086"/>
      <c r="AD19" s="1086"/>
      <c r="AE19" s="1086"/>
      <c r="AF19" s="1086"/>
      <c r="AG19" s="1087"/>
    </row>
    <row r="20" spans="1:33" ht="13.5" customHeight="1">
      <c r="A20" s="244"/>
      <c r="B20" s="1038"/>
      <c r="C20" s="1068"/>
      <c r="D20" s="1091" t="s">
        <v>311</v>
      </c>
      <c r="E20" s="1092"/>
      <c r="F20" s="1093"/>
      <c r="G20" s="1091"/>
      <c r="H20" s="1092"/>
      <c r="I20" s="1108">
        <f>手引き!$M$5</f>
        <v>0</v>
      </c>
      <c r="J20" s="1108"/>
      <c r="K20" s="1108"/>
      <c r="L20" s="1108"/>
      <c r="M20" s="1108"/>
      <c r="N20" s="1108"/>
      <c r="O20" s="1108"/>
      <c r="P20" s="1108"/>
      <c r="Q20" s="1108"/>
      <c r="R20" s="1108"/>
      <c r="S20" s="1108"/>
      <c r="T20" s="1108"/>
      <c r="U20" s="1108"/>
      <c r="V20" s="1108"/>
      <c r="W20" s="1108"/>
      <c r="X20" s="1108"/>
      <c r="Y20" s="1108"/>
      <c r="Z20" s="1109"/>
      <c r="AA20" s="1085"/>
      <c r="AB20" s="1086"/>
      <c r="AC20" s="1086"/>
      <c r="AD20" s="1086"/>
      <c r="AE20" s="1086"/>
      <c r="AF20" s="1086"/>
      <c r="AG20" s="1087"/>
    </row>
    <row r="21" spans="1:33" ht="13.5" customHeight="1">
      <c r="A21" s="244"/>
      <c r="B21" s="1038"/>
      <c r="C21" s="1068"/>
      <c r="D21" s="1073"/>
      <c r="E21" s="1074"/>
      <c r="F21" s="1075"/>
      <c r="G21" s="1073"/>
      <c r="H21" s="1074"/>
      <c r="I21" s="1110"/>
      <c r="J21" s="1110"/>
      <c r="K21" s="1110"/>
      <c r="L21" s="1110"/>
      <c r="M21" s="1110"/>
      <c r="N21" s="1110"/>
      <c r="O21" s="1110"/>
      <c r="P21" s="1110"/>
      <c r="Q21" s="1110"/>
      <c r="R21" s="1110"/>
      <c r="S21" s="1110"/>
      <c r="T21" s="1110"/>
      <c r="U21" s="1110"/>
      <c r="V21" s="1110"/>
      <c r="W21" s="1110"/>
      <c r="X21" s="1110"/>
      <c r="Y21" s="1110"/>
      <c r="Z21" s="1111"/>
      <c r="AA21" s="1085"/>
      <c r="AB21" s="1086"/>
      <c r="AC21" s="1086"/>
      <c r="AD21" s="1086"/>
      <c r="AE21" s="1086"/>
      <c r="AF21" s="1086"/>
      <c r="AG21" s="1087"/>
    </row>
    <row r="22" spans="1:33" ht="13.5" customHeight="1">
      <c r="A22" s="244"/>
      <c r="B22" s="1038"/>
      <c r="C22" s="1068"/>
      <c r="D22" s="1076"/>
      <c r="E22" s="1077"/>
      <c r="F22" s="1078"/>
      <c r="G22" s="1076"/>
      <c r="H22" s="1077"/>
      <c r="I22" s="1112"/>
      <c r="J22" s="1112"/>
      <c r="K22" s="1112"/>
      <c r="L22" s="1112"/>
      <c r="M22" s="1112"/>
      <c r="N22" s="1112"/>
      <c r="O22" s="1112"/>
      <c r="P22" s="1112"/>
      <c r="Q22" s="1112"/>
      <c r="R22" s="1112"/>
      <c r="S22" s="1112"/>
      <c r="T22" s="1112"/>
      <c r="U22" s="1112"/>
      <c r="V22" s="1112"/>
      <c r="W22" s="1112"/>
      <c r="X22" s="1112"/>
      <c r="Y22" s="1112"/>
      <c r="Z22" s="1113"/>
      <c r="AA22" s="1085"/>
      <c r="AB22" s="1086"/>
      <c r="AC22" s="1086"/>
      <c r="AD22" s="1086"/>
      <c r="AE22" s="1086"/>
      <c r="AF22" s="1086"/>
      <c r="AG22" s="1087"/>
    </row>
    <row r="23" spans="1:33" ht="13.5" customHeight="1">
      <c r="A23" s="244"/>
      <c r="B23" s="1038"/>
      <c r="C23" s="1068"/>
      <c r="D23" s="1091" t="s">
        <v>312</v>
      </c>
      <c r="E23" s="1092"/>
      <c r="F23" s="1093"/>
      <c r="G23" s="1091" t="s">
        <v>240</v>
      </c>
      <c r="H23" s="1092"/>
      <c r="I23" s="1092"/>
      <c r="J23" s="1114">
        <f>手引き!$I$12</f>
        <v>0</v>
      </c>
      <c r="K23" s="1114"/>
      <c r="L23" s="1114"/>
      <c r="M23" s="1114"/>
      <c r="N23" s="1114"/>
      <c r="O23" s="1114"/>
      <c r="P23" s="1114"/>
      <c r="Q23" s="1114"/>
      <c r="R23" s="1114"/>
      <c r="S23" s="1114"/>
      <c r="T23" s="1114"/>
      <c r="U23" s="1114"/>
      <c r="V23" s="1114"/>
      <c r="W23" s="1114"/>
      <c r="X23" s="1114"/>
      <c r="Y23" s="1114"/>
      <c r="Z23" s="1115"/>
      <c r="AA23" s="1085"/>
      <c r="AB23" s="1086"/>
      <c r="AC23" s="1086"/>
      <c r="AD23" s="1086"/>
      <c r="AE23" s="1086"/>
      <c r="AF23" s="1086"/>
      <c r="AG23" s="1087"/>
    </row>
    <row r="24" spans="1:33" ht="13.5" customHeight="1">
      <c r="A24" s="244"/>
      <c r="B24" s="1038"/>
      <c r="C24" s="1068"/>
      <c r="D24" s="1073"/>
      <c r="E24" s="1074"/>
      <c r="F24" s="1075"/>
      <c r="G24" s="1073"/>
      <c r="H24" s="1074"/>
      <c r="I24" s="1074"/>
      <c r="J24" s="1116"/>
      <c r="K24" s="1116"/>
      <c r="L24" s="1116"/>
      <c r="M24" s="1116"/>
      <c r="N24" s="1116"/>
      <c r="O24" s="1116"/>
      <c r="P24" s="1116"/>
      <c r="Q24" s="1116"/>
      <c r="R24" s="1116"/>
      <c r="S24" s="1116"/>
      <c r="T24" s="1116"/>
      <c r="U24" s="1116"/>
      <c r="V24" s="1116"/>
      <c r="W24" s="1116"/>
      <c r="X24" s="1116"/>
      <c r="Y24" s="1116"/>
      <c r="Z24" s="1117"/>
      <c r="AA24" s="1085"/>
      <c r="AB24" s="1086"/>
      <c r="AC24" s="1086"/>
      <c r="AD24" s="1086"/>
      <c r="AE24" s="1086"/>
      <c r="AF24" s="1086"/>
      <c r="AG24" s="1087"/>
    </row>
    <row r="25" spans="1:33" ht="14.25" customHeight="1" thickBot="1">
      <c r="A25" s="244"/>
      <c r="B25" s="1069"/>
      <c r="C25" s="1070"/>
      <c r="D25" s="1094"/>
      <c r="E25" s="983"/>
      <c r="F25" s="1095"/>
      <c r="G25" s="1094"/>
      <c r="H25" s="983"/>
      <c r="I25" s="983"/>
      <c r="J25" s="1118"/>
      <c r="K25" s="1118"/>
      <c r="L25" s="1118"/>
      <c r="M25" s="1118"/>
      <c r="N25" s="1118"/>
      <c r="O25" s="1118"/>
      <c r="P25" s="1118"/>
      <c r="Q25" s="1118"/>
      <c r="R25" s="1118"/>
      <c r="S25" s="1118"/>
      <c r="T25" s="1118"/>
      <c r="U25" s="1118"/>
      <c r="V25" s="1118"/>
      <c r="W25" s="1118"/>
      <c r="X25" s="1118"/>
      <c r="Y25" s="1118"/>
      <c r="Z25" s="1119"/>
      <c r="AA25" s="1085"/>
      <c r="AB25" s="1086"/>
      <c r="AC25" s="1086"/>
      <c r="AD25" s="1086"/>
      <c r="AE25" s="1086"/>
      <c r="AF25" s="1086"/>
      <c r="AG25" s="1087"/>
    </row>
    <row r="26" spans="1:33" ht="13.2">
      <c r="A26" s="244"/>
      <c r="B26" s="1026" t="s">
        <v>313</v>
      </c>
      <c r="C26" s="1027"/>
      <c r="D26" s="1027"/>
      <c r="E26" s="1027"/>
      <c r="F26" s="1027"/>
      <c r="G26" s="1120" t="s">
        <v>232</v>
      </c>
      <c r="H26" s="1120"/>
      <c r="I26" s="1120"/>
      <c r="J26" s="1120"/>
      <c r="K26" s="1120"/>
      <c r="L26" s="1120"/>
      <c r="M26" s="1120"/>
      <c r="N26" s="1120"/>
      <c r="O26" s="1120"/>
      <c r="P26" s="1120"/>
      <c r="Q26" s="1120"/>
      <c r="R26" s="1120"/>
      <c r="S26" s="1120"/>
      <c r="T26" s="1120"/>
      <c r="U26" s="1120"/>
      <c r="V26" s="1120"/>
      <c r="W26" s="1120"/>
      <c r="X26" s="1120"/>
      <c r="Y26" s="1120"/>
      <c r="Z26" s="1121"/>
      <c r="AA26" s="1085"/>
      <c r="AB26" s="1086"/>
      <c r="AC26" s="1086"/>
      <c r="AD26" s="1086"/>
      <c r="AE26" s="1086"/>
      <c r="AF26" s="1086"/>
      <c r="AG26" s="1087"/>
    </row>
    <row r="27" spans="1:33" ht="13.2">
      <c r="A27" s="244"/>
      <c r="B27" s="1028"/>
      <c r="C27" s="1029"/>
      <c r="D27" s="1029"/>
      <c r="E27" s="1029"/>
      <c r="F27" s="1029"/>
      <c r="G27" s="1122"/>
      <c r="H27" s="1122"/>
      <c r="I27" s="1122"/>
      <c r="J27" s="1122"/>
      <c r="K27" s="1122"/>
      <c r="L27" s="1122"/>
      <c r="M27" s="1122"/>
      <c r="N27" s="1122"/>
      <c r="O27" s="1122"/>
      <c r="P27" s="1122"/>
      <c r="Q27" s="1122"/>
      <c r="R27" s="1122"/>
      <c r="S27" s="1122"/>
      <c r="T27" s="1122"/>
      <c r="U27" s="1122"/>
      <c r="V27" s="1122"/>
      <c r="W27" s="1122"/>
      <c r="X27" s="1122"/>
      <c r="Y27" s="1122"/>
      <c r="Z27" s="1123"/>
      <c r="AA27" s="1085"/>
      <c r="AB27" s="1086"/>
      <c r="AC27" s="1086"/>
      <c r="AD27" s="1086"/>
      <c r="AE27" s="1086"/>
      <c r="AF27" s="1086"/>
      <c r="AG27" s="1087"/>
    </row>
    <row r="28" spans="1:33" ht="13.8" thickBot="1">
      <c r="A28" s="244"/>
      <c r="B28" s="1030"/>
      <c r="C28" s="1031"/>
      <c r="D28" s="1031"/>
      <c r="E28" s="1031"/>
      <c r="F28" s="1031"/>
      <c r="G28" s="1124"/>
      <c r="H28" s="1124"/>
      <c r="I28" s="1124"/>
      <c r="J28" s="1124"/>
      <c r="K28" s="1124"/>
      <c r="L28" s="1124"/>
      <c r="M28" s="1124"/>
      <c r="N28" s="1124"/>
      <c r="O28" s="1124"/>
      <c r="P28" s="1124"/>
      <c r="Q28" s="1124"/>
      <c r="R28" s="1124"/>
      <c r="S28" s="1124"/>
      <c r="T28" s="1124"/>
      <c r="U28" s="1124"/>
      <c r="V28" s="1124"/>
      <c r="W28" s="1124"/>
      <c r="X28" s="1124"/>
      <c r="Y28" s="1124"/>
      <c r="Z28" s="1125"/>
      <c r="AA28" s="1088"/>
      <c r="AB28" s="1089"/>
      <c r="AC28" s="1089"/>
      <c r="AD28" s="1089"/>
      <c r="AE28" s="1089"/>
      <c r="AF28" s="1089"/>
      <c r="AG28" s="1090"/>
    </row>
    <row r="29" spans="1:33" ht="13.2">
      <c r="A29" s="244"/>
      <c r="B29" s="1026" t="s">
        <v>314</v>
      </c>
      <c r="C29" s="1027"/>
      <c r="D29" s="1027"/>
      <c r="E29" s="1027"/>
      <c r="F29" s="1027"/>
      <c r="G29" s="1032">
        <f>入力シート!F6</f>
        <v>0</v>
      </c>
      <c r="H29" s="1032"/>
      <c r="I29" s="1032"/>
      <c r="J29" s="1032"/>
      <c r="K29" s="1032"/>
      <c r="L29" s="1032"/>
      <c r="M29" s="1032"/>
      <c r="N29" s="1032"/>
      <c r="O29" s="1032"/>
      <c r="P29" s="1032"/>
      <c r="Q29" s="1032"/>
      <c r="R29" s="1032"/>
      <c r="S29" s="1032"/>
      <c r="T29" s="1032"/>
      <c r="U29" s="1032"/>
      <c r="V29" s="1032"/>
      <c r="W29" s="1032"/>
      <c r="X29" s="1032"/>
      <c r="Y29" s="1032"/>
      <c r="Z29" s="1033"/>
      <c r="AA29" s="245"/>
      <c r="AB29" s="246"/>
      <c r="AC29" s="246"/>
      <c r="AD29" s="246"/>
      <c r="AE29" s="246"/>
      <c r="AF29" s="246"/>
      <c r="AG29" s="247"/>
    </row>
    <row r="30" spans="1:33" ht="13.2">
      <c r="A30" s="244"/>
      <c r="B30" s="1028"/>
      <c r="C30" s="1029"/>
      <c r="D30" s="1029"/>
      <c r="E30" s="1029"/>
      <c r="F30" s="1029"/>
      <c r="G30" s="1034"/>
      <c r="H30" s="1034"/>
      <c r="I30" s="1034"/>
      <c r="J30" s="1034"/>
      <c r="K30" s="1034"/>
      <c r="L30" s="1034"/>
      <c r="M30" s="1034"/>
      <c r="N30" s="1034"/>
      <c r="O30" s="1034"/>
      <c r="P30" s="1034"/>
      <c r="Q30" s="1034"/>
      <c r="R30" s="1034"/>
      <c r="S30" s="1034"/>
      <c r="T30" s="1034"/>
      <c r="U30" s="1034"/>
      <c r="V30" s="1034"/>
      <c r="W30" s="1034"/>
      <c r="X30" s="1034"/>
      <c r="Y30" s="1034"/>
      <c r="Z30" s="1035"/>
      <c r="AA30" s="248"/>
      <c r="AB30" s="249"/>
      <c r="AC30" s="249"/>
      <c r="AD30" s="249"/>
      <c r="AE30" s="249"/>
      <c r="AF30" s="249"/>
      <c r="AG30" s="250"/>
    </row>
    <row r="31" spans="1:33" ht="13.8" thickBot="1">
      <c r="A31" s="244"/>
      <c r="B31" s="1030"/>
      <c r="C31" s="1031"/>
      <c r="D31" s="1031"/>
      <c r="E31" s="1031"/>
      <c r="F31" s="1031"/>
      <c r="G31" s="1036"/>
      <c r="H31" s="1036"/>
      <c r="I31" s="1036"/>
      <c r="J31" s="1036"/>
      <c r="K31" s="1036"/>
      <c r="L31" s="1036"/>
      <c r="M31" s="1036"/>
      <c r="N31" s="1036"/>
      <c r="O31" s="1036"/>
      <c r="P31" s="1036"/>
      <c r="Q31" s="1036"/>
      <c r="R31" s="1036"/>
      <c r="S31" s="1036"/>
      <c r="T31" s="1036"/>
      <c r="U31" s="1036"/>
      <c r="V31" s="1036"/>
      <c r="W31" s="1036"/>
      <c r="X31" s="1036"/>
      <c r="Y31" s="1036"/>
      <c r="Z31" s="1037"/>
      <c r="AA31" s="248"/>
      <c r="AB31" s="249"/>
      <c r="AC31" s="249"/>
      <c r="AD31" s="249"/>
      <c r="AE31" s="249"/>
      <c r="AF31" s="249"/>
      <c r="AG31" s="250"/>
    </row>
    <row r="32" spans="1:33" ht="13.2">
      <c r="A32" s="244"/>
      <c r="B32" s="1014" t="s">
        <v>231</v>
      </c>
      <c r="C32" s="1015"/>
      <c r="D32" s="1015"/>
      <c r="E32" s="1015"/>
      <c r="F32" s="1015"/>
      <c r="G32" s="1015"/>
      <c r="H32" s="1015"/>
      <c r="I32" s="1020"/>
      <c r="J32" s="1020"/>
      <c r="K32" s="1020"/>
      <c r="L32" s="1020"/>
      <c r="M32" s="1020"/>
      <c r="N32" s="1020"/>
      <c r="O32" s="1023" t="s">
        <v>315</v>
      </c>
      <c r="P32" s="1023"/>
      <c r="Q32" s="1005"/>
      <c r="R32" s="1005"/>
      <c r="S32" s="1005"/>
      <c r="T32" s="1005"/>
      <c r="U32" s="1005"/>
      <c r="V32" s="1005"/>
      <c r="W32" s="1005"/>
      <c r="X32" s="1005"/>
      <c r="Y32" s="1005"/>
      <c r="Z32" s="1008"/>
      <c r="AA32" s="248"/>
      <c r="AB32" s="249"/>
      <c r="AC32" s="249"/>
      <c r="AD32" s="249"/>
      <c r="AE32" s="249"/>
      <c r="AF32" s="249"/>
      <c r="AG32" s="250"/>
    </row>
    <row r="33" spans="1:36" ht="13.2">
      <c r="A33" s="244"/>
      <c r="B33" s="1016"/>
      <c r="C33" s="1017"/>
      <c r="D33" s="1017"/>
      <c r="E33" s="1017"/>
      <c r="F33" s="1017"/>
      <c r="G33" s="1017"/>
      <c r="H33" s="1017"/>
      <c r="I33" s="1021"/>
      <c r="J33" s="1021"/>
      <c r="K33" s="1021"/>
      <c r="L33" s="1021"/>
      <c r="M33" s="1021"/>
      <c r="N33" s="1021"/>
      <c r="O33" s="1024"/>
      <c r="P33" s="1024"/>
      <c r="Q33" s="1006"/>
      <c r="R33" s="1006"/>
      <c r="S33" s="1006"/>
      <c r="T33" s="1006"/>
      <c r="U33" s="1006"/>
      <c r="V33" s="1006"/>
      <c r="W33" s="1006"/>
      <c r="X33" s="1006"/>
      <c r="Y33" s="1006"/>
      <c r="Z33" s="1009"/>
      <c r="AA33" s="248"/>
      <c r="AB33" s="249"/>
      <c r="AC33" s="249"/>
      <c r="AD33" s="249"/>
      <c r="AE33" s="249"/>
      <c r="AF33" s="249"/>
      <c r="AG33" s="250"/>
    </row>
    <row r="34" spans="1:36" ht="13.8" thickBot="1">
      <c r="A34" s="244"/>
      <c r="B34" s="1018"/>
      <c r="C34" s="1019"/>
      <c r="D34" s="1019"/>
      <c r="E34" s="1019"/>
      <c r="F34" s="1019"/>
      <c r="G34" s="1019"/>
      <c r="H34" s="1019"/>
      <c r="I34" s="1022"/>
      <c r="J34" s="1022"/>
      <c r="K34" s="1022"/>
      <c r="L34" s="1022"/>
      <c r="M34" s="1022"/>
      <c r="N34" s="1022"/>
      <c r="O34" s="1025"/>
      <c r="P34" s="1025"/>
      <c r="Q34" s="1007"/>
      <c r="R34" s="1007"/>
      <c r="S34" s="1007"/>
      <c r="T34" s="1007"/>
      <c r="U34" s="1007"/>
      <c r="V34" s="1007"/>
      <c r="W34" s="1007"/>
      <c r="X34" s="1007"/>
      <c r="Y34" s="1007"/>
      <c r="Z34" s="1010"/>
      <c r="AA34" s="248"/>
      <c r="AB34" s="249"/>
      <c r="AC34" s="249"/>
      <c r="AD34" s="249"/>
      <c r="AE34" s="249"/>
      <c r="AF34" s="249"/>
      <c r="AG34" s="250"/>
    </row>
    <row r="35" spans="1:36" ht="14.1" customHeight="1">
      <c r="A35" s="244"/>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49"/>
      <c r="AB35" s="249"/>
      <c r="AC35" s="249"/>
      <c r="AD35" s="249"/>
      <c r="AE35" s="249"/>
      <c r="AF35" s="249"/>
      <c r="AG35" s="249"/>
    </row>
    <row r="36" spans="1:36" ht="14.1" customHeight="1" thickBot="1">
      <c r="A36" s="238"/>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row>
    <row r="37" spans="1:36" ht="14.1" customHeight="1">
      <c r="A37" s="1011" t="s">
        <v>316</v>
      </c>
      <c r="B37" s="1012"/>
      <c r="C37" s="1012"/>
      <c r="D37" s="1012"/>
      <c r="E37" s="1012"/>
      <c r="F37" s="1012"/>
      <c r="G37" s="1012"/>
      <c r="H37" s="1012"/>
      <c r="I37" s="1012"/>
      <c r="J37" s="1012"/>
      <c r="K37" s="1012"/>
      <c r="L37" s="1012"/>
      <c r="M37" s="1012"/>
      <c r="N37" s="1012"/>
      <c r="O37" s="1012"/>
      <c r="P37" s="1012"/>
      <c r="Q37" s="1012"/>
      <c r="R37" s="1012"/>
      <c r="S37" s="1012"/>
      <c r="T37" s="1012"/>
      <c r="U37" s="1012"/>
      <c r="V37" s="1012"/>
      <c r="W37" s="1012"/>
      <c r="X37" s="1012"/>
      <c r="Y37" s="1012"/>
      <c r="Z37" s="1012"/>
      <c r="AA37" s="1012"/>
      <c r="AB37" s="1012"/>
      <c r="AC37" s="1012"/>
      <c r="AD37" s="1012"/>
      <c r="AE37" s="1012"/>
      <c r="AF37" s="1012"/>
      <c r="AG37" s="1013"/>
    </row>
    <row r="38" spans="1:36" ht="14.1" customHeight="1">
      <c r="A38" s="1038" t="s">
        <v>317</v>
      </c>
      <c r="B38" s="505"/>
      <c r="C38" s="506"/>
      <c r="D38" s="506"/>
      <c r="E38" s="506"/>
      <c r="F38" s="507"/>
      <c r="G38" s="517"/>
      <c r="H38" s="517"/>
      <c r="I38" s="517"/>
      <c r="J38" s="517"/>
      <c r="K38" s="509"/>
      <c r="L38" s="510"/>
      <c r="M38" s="511"/>
      <c r="N38" s="253"/>
      <c r="O38" s="254"/>
      <c r="P38" s="1039" t="s">
        <v>235</v>
      </c>
      <c r="Q38" s="1055"/>
      <c r="R38" s="1056"/>
      <c r="S38" s="1057"/>
      <c r="T38" s="1003"/>
      <c r="U38" s="1003"/>
      <c r="V38" s="1003"/>
      <c r="W38" s="1003"/>
      <c r="X38" s="1003"/>
      <c r="Y38" s="1003"/>
      <c r="Z38" s="1003"/>
      <c r="AA38" s="1003"/>
      <c r="AB38" s="1003"/>
      <c r="AC38" s="1003"/>
      <c r="AD38" s="1003"/>
      <c r="AE38" s="1003"/>
      <c r="AF38" s="1003"/>
      <c r="AG38" s="1004"/>
      <c r="AJ38" s="503" t="s">
        <v>359</v>
      </c>
    </row>
    <row r="39" spans="1:36" ht="14.1" customHeight="1">
      <c r="A39" s="1038"/>
      <c r="B39" s="1047"/>
      <c r="C39" s="1048"/>
      <c r="D39" s="1048"/>
      <c r="E39" s="1048"/>
      <c r="F39" s="1044"/>
      <c r="G39" s="1044"/>
      <c r="H39" s="1044"/>
      <c r="I39" s="1044"/>
      <c r="J39" s="1044"/>
      <c r="K39" s="1045"/>
      <c r="L39" s="1045"/>
      <c r="M39" s="1046"/>
      <c r="N39" s="1049"/>
      <c r="O39" s="1050"/>
      <c r="P39" s="1040"/>
      <c r="Q39" s="1058"/>
      <c r="R39" s="1059"/>
      <c r="S39" s="1060"/>
      <c r="T39" s="1003"/>
      <c r="U39" s="1003"/>
      <c r="V39" s="1003"/>
      <c r="W39" s="1003"/>
      <c r="X39" s="1003"/>
      <c r="Y39" s="1003"/>
      <c r="Z39" s="1003"/>
      <c r="AA39" s="1003"/>
      <c r="AB39" s="1003"/>
      <c r="AC39" s="1003"/>
      <c r="AD39" s="1003"/>
      <c r="AE39" s="1003"/>
      <c r="AF39" s="1003"/>
      <c r="AG39" s="1004"/>
      <c r="AJ39" s="503" t="s">
        <v>381</v>
      </c>
    </row>
    <row r="40" spans="1:36" ht="14.1" customHeight="1">
      <c r="A40" s="1038"/>
      <c r="B40" s="1047"/>
      <c r="C40" s="1048"/>
      <c r="D40" s="1048"/>
      <c r="E40" s="1048"/>
      <c r="F40" s="1044"/>
      <c r="G40" s="1044"/>
      <c r="H40" s="1044"/>
      <c r="I40" s="1044"/>
      <c r="J40" s="1044"/>
      <c r="K40" s="1045"/>
      <c r="L40" s="1045"/>
      <c r="M40" s="1046"/>
      <c r="N40" s="1051"/>
      <c r="O40" s="1052"/>
      <c r="P40" s="1040"/>
      <c r="Q40" s="1058"/>
      <c r="R40" s="1059"/>
      <c r="S40" s="1060"/>
      <c r="T40" s="1003"/>
      <c r="U40" s="1003"/>
      <c r="V40" s="1003"/>
      <c r="W40" s="1003"/>
      <c r="X40" s="1003"/>
      <c r="Y40" s="1003"/>
      <c r="Z40" s="1003"/>
      <c r="AA40" s="1003"/>
      <c r="AB40" s="1003"/>
      <c r="AC40" s="1003"/>
      <c r="AD40" s="1003"/>
      <c r="AE40" s="1003"/>
      <c r="AF40" s="1003"/>
      <c r="AG40" s="1004"/>
    </row>
    <row r="41" spans="1:36" ht="14.1" customHeight="1">
      <c r="A41" s="1038"/>
      <c r="B41" s="1047"/>
      <c r="C41" s="1048"/>
      <c r="D41" s="1048"/>
      <c r="E41" s="1048"/>
      <c r="F41" s="1044"/>
      <c r="G41" s="1044"/>
      <c r="H41" s="1044"/>
      <c r="I41" s="1044"/>
      <c r="J41" s="1044"/>
      <c r="K41" s="1045"/>
      <c r="L41" s="1045"/>
      <c r="M41" s="1046"/>
      <c r="N41" s="1053"/>
      <c r="O41" s="1054"/>
      <c r="P41" s="1040"/>
      <c r="Q41" s="1058"/>
      <c r="R41" s="1059"/>
      <c r="S41" s="1060"/>
      <c r="T41" s="1003"/>
      <c r="U41" s="1003"/>
      <c r="V41" s="1003"/>
      <c r="W41" s="1003"/>
      <c r="X41" s="1003"/>
      <c r="Y41" s="1003"/>
      <c r="Z41" s="1003"/>
      <c r="AA41" s="1003"/>
      <c r="AB41" s="1003"/>
      <c r="AC41" s="1003"/>
      <c r="AD41" s="1003"/>
      <c r="AE41" s="1003"/>
      <c r="AF41" s="1003"/>
      <c r="AG41" s="1004"/>
      <c r="AJ41" s="503" t="s">
        <v>360</v>
      </c>
    </row>
    <row r="42" spans="1:36" ht="14.1" customHeight="1">
      <c r="A42" s="1038"/>
      <c r="B42" s="515"/>
      <c r="C42" s="516"/>
      <c r="D42" s="516"/>
      <c r="E42" s="516"/>
      <c r="F42" s="508"/>
      <c r="G42" s="518"/>
      <c r="H42" s="518"/>
      <c r="I42" s="518"/>
      <c r="J42" s="518"/>
      <c r="K42" s="512"/>
      <c r="L42" s="513"/>
      <c r="M42" s="514"/>
      <c r="N42" s="240"/>
      <c r="O42" s="255"/>
      <c r="P42" s="1040"/>
      <c r="Q42" s="1058"/>
      <c r="R42" s="1059"/>
      <c r="S42" s="1060"/>
      <c r="T42" s="1003"/>
      <c r="U42" s="1003"/>
      <c r="V42" s="1003"/>
      <c r="W42" s="1003"/>
      <c r="X42" s="1003"/>
      <c r="Y42" s="1003"/>
      <c r="Z42" s="1003"/>
      <c r="AA42" s="1003"/>
      <c r="AB42" s="1003"/>
      <c r="AC42" s="1003"/>
      <c r="AD42" s="1003"/>
      <c r="AE42" s="1003"/>
      <c r="AF42" s="1003"/>
      <c r="AG42" s="1004"/>
      <c r="AJ42" s="524" t="s">
        <v>382</v>
      </c>
    </row>
    <row r="43" spans="1:36" ht="14.1" customHeight="1">
      <c r="A43" s="1038"/>
      <c r="B43" s="256"/>
      <c r="C43" s="257"/>
      <c r="D43" s="257"/>
      <c r="E43" s="257"/>
      <c r="F43" s="1064" t="s">
        <v>234</v>
      </c>
      <c r="G43" s="1064"/>
      <c r="H43" s="1064"/>
      <c r="I43" s="281" t="s">
        <v>319</v>
      </c>
      <c r="J43" s="1042"/>
      <c r="K43" s="1042"/>
      <c r="L43" s="1042"/>
      <c r="M43" s="1042"/>
      <c r="N43" s="1043"/>
      <c r="O43" s="276" t="s">
        <v>320</v>
      </c>
      <c r="P43" s="1041"/>
      <c r="Q43" s="1061"/>
      <c r="R43" s="1062"/>
      <c r="S43" s="1063"/>
      <c r="T43" s="1003"/>
      <c r="U43" s="1003"/>
      <c r="V43" s="1003"/>
      <c r="W43" s="1003"/>
      <c r="X43" s="1003"/>
      <c r="Y43" s="1003"/>
      <c r="Z43" s="1003"/>
      <c r="AA43" s="1003"/>
      <c r="AB43" s="1003"/>
      <c r="AC43" s="1003"/>
      <c r="AD43" s="1003"/>
      <c r="AE43" s="1003"/>
      <c r="AF43" s="1003"/>
      <c r="AG43" s="1004"/>
    </row>
    <row r="44" spans="1:36" ht="14.1" customHeight="1">
      <c r="A44" s="967" t="s">
        <v>238</v>
      </c>
      <c r="B44" s="992" t="s">
        <v>361</v>
      </c>
      <c r="C44" s="993"/>
      <c r="D44" s="993"/>
      <c r="E44" s="996"/>
      <c r="F44" s="997"/>
      <c r="G44" s="997"/>
      <c r="H44" s="997"/>
      <c r="I44" s="997"/>
      <c r="J44" s="997"/>
      <c r="K44" s="997"/>
      <c r="L44" s="997"/>
      <c r="M44" s="997"/>
      <c r="N44" s="997"/>
      <c r="O44" s="997"/>
      <c r="P44" s="997"/>
      <c r="Q44" s="997"/>
      <c r="R44" s="997"/>
      <c r="S44" s="997"/>
      <c r="T44" s="997"/>
      <c r="U44" s="997"/>
      <c r="V44" s="997"/>
      <c r="W44" s="997"/>
      <c r="X44" s="997"/>
      <c r="Y44" s="997"/>
      <c r="Z44" s="997"/>
      <c r="AA44" s="997"/>
      <c r="AB44" s="997"/>
      <c r="AC44" s="997"/>
      <c r="AD44" s="997"/>
      <c r="AE44" s="997"/>
      <c r="AF44" s="997"/>
      <c r="AG44" s="998"/>
      <c r="AJ44" s="503" t="s">
        <v>383</v>
      </c>
    </row>
    <row r="45" spans="1:36" ht="14.1" customHeight="1">
      <c r="A45" s="967"/>
      <c r="B45" s="994"/>
      <c r="C45" s="995"/>
      <c r="D45" s="995"/>
      <c r="E45" s="999"/>
      <c r="F45" s="999"/>
      <c r="G45" s="999"/>
      <c r="H45" s="999"/>
      <c r="I45" s="999"/>
      <c r="J45" s="999"/>
      <c r="K45" s="999"/>
      <c r="L45" s="999"/>
      <c r="M45" s="999"/>
      <c r="N45" s="999"/>
      <c r="O45" s="999"/>
      <c r="P45" s="999"/>
      <c r="Q45" s="999"/>
      <c r="R45" s="999"/>
      <c r="S45" s="999"/>
      <c r="T45" s="999"/>
      <c r="U45" s="999"/>
      <c r="V45" s="999"/>
      <c r="W45" s="999"/>
      <c r="X45" s="999"/>
      <c r="Y45" s="999"/>
      <c r="Z45" s="999"/>
      <c r="AA45" s="999"/>
      <c r="AB45" s="999"/>
      <c r="AC45" s="999"/>
      <c r="AD45" s="999"/>
      <c r="AE45" s="999"/>
      <c r="AF45" s="999"/>
      <c r="AG45" s="1000"/>
      <c r="AJ45" s="503" t="s">
        <v>384</v>
      </c>
    </row>
    <row r="46" spans="1:36" ht="14.1" customHeight="1">
      <c r="A46" s="967"/>
      <c r="B46" s="969"/>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1"/>
    </row>
    <row r="47" spans="1:36" ht="14.1" customHeight="1">
      <c r="A47" s="967"/>
      <c r="B47" s="972"/>
      <c r="C47" s="973"/>
      <c r="D47" s="973"/>
      <c r="E47" s="973"/>
      <c r="F47" s="973"/>
      <c r="G47" s="973"/>
      <c r="H47" s="973"/>
      <c r="I47" s="973"/>
      <c r="J47" s="973"/>
      <c r="K47" s="973"/>
      <c r="L47" s="973"/>
      <c r="M47" s="973"/>
      <c r="N47" s="973"/>
      <c r="O47" s="973"/>
      <c r="P47" s="973"/>
      <c r="Q47" s="973"/>
      <c r="R47" s="973"/>
      <c r="S47" s="973"/>
      <c r="T47" s="973"/>
      <c r="U47" s="973"/>
      <c r="V47" s="973"/>
      <c r="W47" s="973"/>
      <c r="X47" s="973"/>
      <c r="Y47" s="973"/>
      <c r="Z47" s="973"/>
      <c r="AA47" s="973"/>
      <c r="AB47" s="973"/>
      <c r="AC47" s="973"/>
      <c r="AD47" s="973"/>
      <c r="AE47" s="973"/>
      <c r="AF47" s="973"/>
      <c r="AG47" s="974"/>
      <c r="AJ47" s="503" t="s">
        <v>385</v>
      </c>
    </row>
    <row r="48" spans="1:36" ht="14.1" customHeight="1">
      <c r="A48" s="967"/>
      <c r="B48" s="972"/>
      <c r="C48" s="973"/>
      <c r="D48" s="973"/>
      <c r="E48" s="973"/>
      <c r="F48" s="973"/>
      <c r="G48" s="973"/>
      <c r="H48" s="973"/>
      <c r="I48" s="973"/>
      <c r="J48" s="973"/>
      <c r="K48" s="973"/>
      <c r="L48" s="973"/>
      <c r="M48" s="973"/>
      <c r="N48" s="973"/>
      <c r="O48" s="973"/>
      <c r="P48" s="973"/>
      <c r="Q48" s="973"/>
      <c r="R48" s="973"/>
      <c r="S48" s="973"/>
      <c r="T48" s="973"/>
      <c r="U48" s="973"/>
      <c r="V48" s="973"/>
      <c r="W48" s="973"/>
      <c r="X48" s="973"/>
      <c r="Y48" s="973"/>
      <c r="Z48" s="973"/>
      <c r="AA48" s="973"/>
      <c r="AB48" s="973"/>
      <c r="AC48" s="973"/>
      <c r="AD48" s="973"/>
      <c r="AE48" s="973"/>
      <c r="AF48" s="973"/>
      <c r="AG48" s="974"/>
      <c r="AJ48" s="503" t="s">
        <v>386</v>
      </c>
    </row>
    <row r="49" spans="1:33" ht="14.1" customHeight="1" thickBot="1">
      <c r="A49" s="968"/>
      <c r="B49" s="975"/>
      <c r="C49" s="976"/>
      <c r="D49" s="976"/>
      <c r="E49" s="976"/>
      <c r="F49" s="976"/>
      <c r="G49" s="976"/>
      <c r="H49" s="976"/>
      <c r="I49" s="976"/>
      <c r="J49" s="976"/>
      <c r="K49" s="976"/>
      <c r="L49" s="976"/>
      <c r="M49" s="976"/>
      <c r="N49" s="976"/>
      <c r="O49" s="976"/>
      <c r="P49" s="976"/>
      <c r="Q49" s="976"/>
      <c r="R49" s="976"/>
      <c r="S49" s="976"/>
      <c r="T49" s="976"/>
      <c r="U49" s="976"/>
      <c r="V49" s="976"/>
      <c r="W49" s="976"/>
      <c r="X49" s="976"/>
      <c r="Y49" s="976"/>
      <c r="Z49" s="976"/>
      <c r="AA49" s="976"/>
      <c r="AB49" s="976"/>
      <c r="AC49" s="976"/>
      <c r="AD49" s="976"/>
      <c r="AE49" s="976"/>
      <c r="AF49" s="976"/>
      <c r="AG49" s="977"/>
    </row>
    <row r="50" spans="1:33" ht="14.25" customHeight="1" thickBot="1">
      <c r="A50" s="258"/>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row>
    <row r="51" spans="1:33" ht="14.25" customHeight="1" thickBot="1">
      <c r="A51" s="277" t="s">
        <v>321</v>
      </c>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row>
    <row r="52" spans="1:33" ht="14.25" customHeight="1" thickBot="1">
      <c r="A52" s="277" t="s">
        <v>322</v>
      </c>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row>
    <row r="53" spans="1:33" ht="14.25" customHeight="1" thickBot="1">
      <c r="A53" s="261"/>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row>
    <row r="54" spans="1:33" ht="14.25" customHeight="1" thickBot="1">
      <c r="A54" s="263"/>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row>
    <row r="55" spans="1:33" ht="14.25" customHeight="1" thickBot="1">
      <c r="A55" s="263"/>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row r="56" spans="1:33" ht="15" thickBot="1">
      <c r="A56" s="249"/>
      <c r="B56" s="278" t="s">
        <v>323</v>
      </c>
      <c r="C56" s="278"/>
      <c r="D56" s="278"/>
      <c r="E56" s="278"/>
      <c r="F56" s="278"/>
      <c r="G56" s="278" t="s">
        <v>324</v>
      </c>
      <c r="H56" s="278"/>
      <c r="I56" s="278"/>
      <c r="J56" s="278"/>
      <c r="K56" s="278"/>
      <c r="L56" s="278"/>
      <c r="M56" s="278"/>
      <c r="N56" s="264"/>
      <c r="O56" s="264"/>
      <c r="P56" s="264"/>
      <c r="Q56" s="264"/>
      <c r="R56" s="264"/>
      <c r="S56" s="264"/>
      <c r="T56" s="264"/>
      <c r="U56" s="264"/>
      <c r="V56" s="264"/>
      <c r="W56" s="264"/>
      <c r="X56" s="264"/>
      <c r="Y56" s="264"/>
      <c r="Z56" s="264"/>
      <c r="AA56" s="264"/>
      <c r="AB56" s="264"/>
      <c r="AC56" s="264"/>
      <c r="AD56" s="264"/>
      <c r="AE56" s="264"/>
      <c r="AF56" s="264"/>
      <c r="AG56" s="265"/>
    </row>
    <row r="57" spans="1:33" ht="14.25" customHeight="1" thickBot="1">
      <c r="A57" s="250"/>
      <c r="B57" s="266"/>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8"/>
      <c r="AG57" s="238"/>
    </row>
    <row r="58" spans="1:33" ht="14.4" customHeight="1">
      <c r="A58" s="250"/>
      <c r="B58" s="269"/>
      <c r="C58" s="978" t="s">
        <v>325</v>
      </c>
      <c r="D58" s="979"/>
      <c r="E58" s="978" t="s">
        <v>326</v>
      </c>
      <c r="F58" s="982"/>
      <c r="G58" s="982"/>
      <c r="H58" s="982"/>
      <c r="I58" s="982"/>
      <c r="J58" s="982"/>
      <c r="K58" s="982"/>
      <c r="L58" s="982"/>
      <c r="M58" s="982"/>
      <c r="N58" s="982"/>
      <c r="O58" s="979"/>
      <c r="P58" s="984" t="s">
        <v>327</v>
      </c>
      <c r="Q58" s="985"/>
      <c r="R58" s="988"/>
      <c r="S58" s="989"/>
      <c r="T58" s="989"/>
      <c r="U58" s="989"/>
      <c r="V58" s="989"/>
      <c r="W58" s="989"/>
      <c r="X58" s="989"/>
      <c r="Y58" s="989"/>
      <c r="Z58" s="989"/>
      <c r="AA58" s="989"/>
      <c r="AB58" s="989"/>
      <c r="AC58" s="989"/>
      <c r="AD58" s="989"/>
      <c r="AE58" s="1001"/>
      <c r="AF58" s="270"/>
      <c r="AG58" s="238"/>
    </row>
    <row r="59" spans="1:33" ht="14.4" customHeight="1" thickBot="1">
      <c r="A59" s="250"/>
      <c r="B59" s="269"/>
      <c r="C59" s="980"/>
      <c r="D59" s="981"/>
      <c r="E59" s="980"/>
      <c r="F59" s="983"/>
      <c r="G59" s="983"/>
      <c r="H59" s="983"/>
      <c r="I59" s="983"/>
      <c r="J59" s="983"/>
      <c r="K59" s="983"/>
      <c r="L59" s="983"/>
      <c r="M59" s="983"/>
      <c r="N59" s="983"/>
      <c r="O59" s="981"/>
      <c r="P59" s="986"/>
      <c r="Q59" s="987"/>
      <c r="R59" s="990"/>
      <c r="S59" s="991"/>
      <c r="T59" s="991"/>
      <c r="U59" s="991"/>
      <c r="V59" s="991"/>
      <c r="W59" s="991"/>
      <c r="X59" s="991"/>
      <c r="Y59" s="991"/>
      <c r="Z59" s="991"/>
      <c r="AA59" s="991"/>
      <c r="AB59" s="991"/>
      <c r="AC59" s="991"/>
      <c r="AD59" s="991"/>
      <c r="AE59" s="1002"/>
      <c r="AF59" s="270"/>
      <c r="AG59" s="238"/>
    </row>
    <row r="60" spans="1:33" ht="13.8" thickBot="1">
      <c r="A60" s="250"/>
      <c r="B60" s="271"/>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3"/>
      <c r="AG60" s="238"/>
    </row>
    <row r="86" spans="2:10">
      <c r="B86" s="540"/>
      <c r="F86" s="538"/>
    </row>
    <row r="87" spans="2:10" ht="13.2">
      <c r="B87" s="541"/>
      <c r="G87" s="539"/>
    </row>
    <row r="88" spans="2:10" ht="15" customHeight="1">
      <c r="B88" s="590" t="s">
        <v>233</v>
      </c>
      <c r="J88" s="591" t="s">
        <v>387</v>
      </c>
    </row>
    <row r="89" spans="2:10" ht="15" customHeight="1">
      <c r="B89" s="592" t="s">
        <v>318</v>
      </c>
      <c r="G89" s="590" t="s">
        <v>236</v>
      </c>
      <c r="J89" s="591" t="s">
        <v>388</v>
      </c>
    </row>
    <row r="90" spans="2:10" ht="15" customHeight="1">
      <c r="B90" s="592" t="s">
        <v>357</v>
      </c>
      <c r="G90" s="592" t="s">
        <v>237</v>
      </c>
      <c r="J90" s="591" t="s">
        <v>389</v>
      </c>
    </row>
    <row r="91" spans="2:10" ht="15" customHeight="1">
      <c r="B91" s="504"/>
    </row>
  </sheetData>
  <sheetProtection algorithmName="SHA-512" hashValue="e91quh55qz9Yj+y48ozuCJyWyX1pn5wH/xZj0IWs5uNn7dwtjJdJ86jPQ9RUPiczRvkRX0OrJkbALbZL9q9iYQ==" saltValue="kTohLEMoz3Udw2oAg7q5eg==" spinCount="100000" sheet="1" objects="1" scenarios="1" selectLockedCells="1"/>
  <protectedRanges>
    <protectedRange sqref="K38:M42" name="範囲2_1"/>
    <protectedRange sqref="K39:K49 G40 J38:J49 G42:I49 H38:I40 G38 B38:F49 B87 N42:N49 L38:M49 O38:AG38 N38 G87 B91 O42:AG49 P39:AG41" name="範囲1_2_1"/>
    <protectedRange sqref="B88:B90 G89:G90" name="範囲1_2_1_1"/>
    <protectedRange sqref="N41 O39:O41 N39" name="範囲1_2_1_2"/>
  </protectedRanges>
  <mergeCells count="64">
    <mergeCell ref="A14:AG14"/>
    <mergeCell ref="X3:AA3"/>
    <mergeCell ref="C6:AE7"/>
    <mergeCell ref="A13:AG13"/>
    <mergeCell ref="AB3:AD3"/>
    <mergeCell ref="AE3:AG3"/>
    <mergeCell ref="A15:AG15"/>
    <mergeCell ref="B17:C25"/>
    <mergeCell ref="D17:F19"/>
    <mergeCell ref="AA17:AG17"/>
    <mergeCell ref="AA18:AG28"/>
    <mergeCell ref="D20:F22"/>
    <mergeCell ref="D23:F25"/>
    <mergeCell ref="G23:I25"/>
    <mergeCell ref="G17:J19"/>
    <mergeCell ref="K17:Z19"/>
    <mergeCell ref="G20:H22"/>
    <mergeCell ref="I20:Z22"/>
    <mergeCell ref="J23:Z25"/>
    <mergeCell ref="B26:F28"/>
    <mergeCell ref="G26:Z28"/>
    <mergeCell ref="B29:F31"/>
    <mergeCell ref="G29:Z31"/>
    <mergeCell ref="A38:A43"/>
    <mergeCell ref="P38:P43"/>
    <mergeCell ref="T38:U43"/>
    <mergeCell ref="J43:N43"/>
    <mergeCell ref="F39:J41"/>
    <mergeCell ref="K39:M41"/>
    <mergeCell ref="B39:E41"/>
    <mergeCell ref="N39:O41"/>
    <mergeCell ref="Q38:S43"/>
    <mergeCell ref="F43:H43"/>
    <mergeCell ref="S32:T34"/>
    <mergeCell ref="AF38:AG43"/>
    <mergeCell ref="V38:W43"/>
    <mergeCell ref="X38:Y43"/>
    <mergeCell ref="W32:X34"/>
    <mergeCell ref="Y32:Z34"/>
    <mergeCell ref="U32:V34"/>
    <mergeCell ref="Z38:AA43"/>
    <mergeCell ref="AB38:AC43"/>
    <mergeCell ref="AD38:AE43"/>
    <mergeCell ref="A37:AG37"/>
    <mergeCell ref="B32:H34"/>
    <mergeCell ref="I32:J34"/>
    <mergeCell ref="K32:L34"/>
    <mergeCell ref="M32:N34"/>
    <mergeCell ref="O32:P34"/>
    <mergeCell ref="Q32:R34"/>
    <mergeCell ref="A44:A49"/>
    <mergeCell ref="B46:AG49"/>
    <mergeCell ref="C58:D59"/>
    <mergeCell ref="E58:O59"/>
    <mergeCell ref="P58:Q59"/>
    <mergeCell ref="R58:S59"/>
    <mergeCell ref="T58:U59"/>
    <mergeCell ref="V58:W59"/>
    <mergeCell ref="B44:D45"/>
    <mergeCell ref="E44:AG45"/>
    <mergeCell ref="X58:Y59"/>
    <mergeCell ref="Z58:AA59"/>
    <mergeCell ref="AB58:AC59"/>
    <mergeCell ref="AD58:AE59"/>
  </mergeCells>
  <phoneticPr fontId="3"/>
  <conditionalFormatting sqref="K17:Z19">
    <cfRule type="expression" dxfId="6" priority="3">
      <formula>$K$17=0</formula>
    </cfRule>
  </conditionalFormatting>
  <conditionalFormatting sqref="I20">
    <cfRule type="expression" dxfId="5" priority="2">
      <formula>$I$20=0</formula>
    </cfRule>
  </conditionalFormatting>
  <conditionalFormatting sqref="J23:Z25">
    <cfRule type="expression" dxfId="4" priority="1">
      <formula>$J$23=0</formula>
    </cfRule>
  </conditionalFormatting>
  <dataValidations xWindow="50" yWindow="517" count="5">
    <dataValidation type="list" allowBlank="1" showInputMessage="1" showErrorMessage="1" promptTitle="右の▼をクリックして" prompt="預金種類を選択してください" sqref="Q38:S43" xr:uid="{00000000-0002-0000-0B00-000000000000}">
      <formula1>$G$88:$G$90</formula1>
    </dataValidation>
    <dataValidation type="list" allowBlank="1" showInputMessage="1" showErrorMessage="1" promptTitle="右の▼をクリックして" prompt="金融機関を選択してください" sqref="F39:J41" xr:uid="{00000000-0002-0000-0B00-000001000000}">
      <formula1>$B$87:$B$90</formula1>
    </dataValidation>
    <dataValidation imeMode="on" allowBlank="1" showInputMessage="1" showErrorMessage="1" sqref="B44:AG49 B39:E41 AJ38:AJ48 K39:M41" xr:uid="{00000000-0002-0000-0B00-000002000000}"/>
    <dataValidation imeMode="off" allowBlank="1" showInputMessage="1" showErrorMessage="1" sqref="Q32:Z34 G29:Z31 J43:N43 T38:AG43" xr:uid="{00000000-0002-0000-0B00-000003000000}"/>
    <dataValidation type="list" imeMode="on" allowBlank="1" showInputMessage="1" showErrorMessage="1" errorTitle="無効な入力です！" error="プルダウンより選択してください" promptTitle="右の▼をクリックして" prompt="本店、支店区分を選択してください" sqref="N39:O41" xr:uid="{00000000-0002-0000-0B00-000004000000}">
      <formula1>$J$87:$J$90</formula1>
    </dataValidation>
  </dataValidations>
  <pageMargins left="0.70866141732283472" right="0.70866141732283472" top="0.74803149606299213" bottom="0.74803149606299213" header="0.31496062992125984" footer="0.31496062992125984"/>
  <pageSetup paperSize="9" scale="89" orientation="portrait" horizontalDpi="4294967293"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M169"/>
  <sheetViews>
    <sheetView showZeros="0" zoomScale="90" zoomScaleNormal="90" workbookViewId="0"/>
  </sheetViews>
  <sheetFormatPr defaultRowHeight="12"/>
  <cols>
    <col min="1" max="1" width="1.69140625" customWidth="1"/>
    <col min="2" max="2" width="4.61328125" style="62" customWidth="1"/>
    <col min="3" max="3" width="7" style="62" customWidth="1"/>
    <col min="4" max="4" width="10" style="62" customWidth="1"/>
    <col min="5" max="5" width="4.765625" style="7" customWidth="1"/>
    <col min="6" max="6" width="12.3046875" customWidth="1"/>
    <col min="7" max="7" width="6.61328125" customWidth="1"/>
    <col min="8" max="8" width="4.3046875" customWidth="1"/>
    <col min="9" max="9" width="9.3046875" bestFit="1" customWidth="1"/>
  </cols>
  <sheetData>
    <row r="1" spans="1:13" ht="37.5" customHeight="1">
      <c r="B1" s="1137" t="s">
        <v>219</v>
      </c>
      <c r="C1" s="1137"/>
      <c r="D1" s="1137"/>
      <c r="E1" s="1137"/>
      <c r="F1" s="1137"/>
      <c r="G1" s="1137"/>
      <c r="H1" s="82"/>
      <c r="I1" s="82"/>
      <c r="J1" s="82"/>
      <c r="K1" s="82"/>
      <c r="L1" s="82"/>
      <c r="M1" s="82"/>
    </row>
    <row r="2" spans="1:13" ht="54" customHeight="1">
      <c r="B2" s="1137"/>
      <c r="C2" s="1137"/>
      <c r="D2" s="1137"/>
      <c r="E2" s="1137"/>
      <c r="F2" s="1137"/>
      <c r="G2" s="1137"/>
      <c r="H2" s="82"/>
      <c r="I2" s="82"/>
      <c r="J2" s="82"/>
      <c r="K2" s="82"/>
      <c r="L2" s="82"/>
      <c r="M2" s="82"/>
    </row>
    <row r="3" spans="1:13" ht="24" customHeight="1">
      <c r="B3" s="49"/>
      <c r="C3" s="1138">
        <f>手引き!$M$5</f>
        <v>0</v>
      </c>
      <c r="D3" s="1138"/>
      <c r="E3" s="14"/>
      <c r="F3" s="13"/>
      <c r="I3" s="16"/>
      <c r="J3" s="81" t="s">
        <v>260</v>
      </c>
      <c r="K3" s="1135">
        <f>手引き!$M$5</f>
        <v>0</v>
      </c>
      <c r="L3" s="1136"/>
    </row>
    <row r="4" spans="1:13" ht="22.5" customHeight="1">
      <c r="B4" s="52" t="s">
        <v>183</v>
      </c>
      <c r="C4" s="52" t="s">
        <v>178</v>
      </c>
      <c r="D4" s="52" t="s">
        <v>179</v>
      </c>
      <c r="E4" s="65"/>
      <c r="F4" s="63" t="s">
        <v>180</v>
      </c>
      <c r="M4" s="8"/>
    </row>
    <row r="5" spans="1:13" ht="22.5" customHeight="1" thickBot="1">
      <c r="B5" s="52">
        <f>ROW()-4</f>
        <v>1</v>
      </c>
      <c r="C5" s="55" t="str">
        <f>IF(F5="","",DATEDIF(F5,$K$17,"Y"))</f>
        <v/>
      </c>
      <c r="D5" s="603" t="str">
        <f>IF(F5="","",'2-⑤会員名簿'!F5)</f>
        <v/>
      </c>
      <c r="E5" s="66"/>
      <c r="F5" s="64" t="str">
        <f>IF(('2-⑤会員名簿'!I5)="","",(('2-⑤会員名簿'!I5)))</f>
        <v/>
      </c>
      <c r="I5" s="1139" t="s">
        <v>209</v>
      </c>
      <c r="J5" s="1139"/>
      <c r="K5" s="1139"/>
      <c r="L5" s="1139"/>
    </row>
    <row r="6" spans="1:13" ht="22.5" customHeight="1" thickBot="1">
      <c r="B6" s="52">
        <f t="shared" ref="B6:B119" si="0">ROW()-4</f>
        <v>2</v>
      </c>
      <c r="C6" s="55" t="str">
        <f t="shared" ref="C6:C54" si="1">IF(F6="","",DATEDIF(F6,$K$17,"Y"))</f>
        <v/>
      </c>
      <c r="D6" s="603" t="str">
        <f>IF(F6="","",'2-⑤会員名簿'!F6)</f>
        <v/>
      </c>
      <c r="E6" s="66"/>
      <c r="F6" s="64" t="str">
        <f>IF(('2-⑤会員名簿'!I6)="","",(('2-⑤会員名簿'!I6)))</f>
        <v/>
      </c>
      <c r="I6" s="68"/>
      <c r="J6" s="69" t="s">
        <v>185</v>
      </c>
      <c r="K6" s="69" t="s">
        <v>186</v>
      </c>
      <c r="L6" s="70" t="s">
        <v>187</v>
      </c>
    </row>
    <row r="7" spans="1:13" ht="22.5" customHeight="1">
      <c r="B7" s="52">
        <f t="shared" si="0"/>
        <v>3</v>
      </c>
      <c r="C7" s="55" t="str">
        <f t="shared" si="1"/>
        <v/>
      </c>
      <c r="D7" s="603" t="str">
        <f>IF(F7="","",'2-⑤会員名簿'!F7)</f>
        <v/>
      </c>
      <c r="E7" s="66"/>
      <c r="F7" s="64" t="str">
        <f>IF(('2-⑤会員名簿'!I7)="","",(('2-⑤会員名簿'!I7)))</f>
        <v/>
      </c>
      <c r="I7" s="71" t="s">
        <v>188</v>
      </c>
      <c r="J7" s="73">
        <f>COUNTIFS(年齢,"&lt;60",男女別,"男")</f>
        <v>0</v>
      </c>
      <c r="K7" s="73">
        <f>COUNTIFS(年齢,"&lt;60",男女別,"女")</f>
        <v>0</v>
      </c>
      <c r="L7" s="74">
        <f>J7+K7</f>
        <v>0</v>
      </c>
    </row>
    <row r="8" spans="1:13" ht="22.5" customHeight="1">
      <c r="B8" s="52">
        <f t="shared" si="0"/>
        <v>4</v>
      </c>
      <c r="C8" s="55" t="str">
        <f t="shared" si="1"/>
        <v/>
      </c>
      <c r="D8" s="603" t="str">
        <f>IF(F8="","",'2-⑤会員名簿'!F8)</f>
        <v/>
      </c>
      <c r="E8" s="66"/>
      <c r="F8" s="64" t="str">
        <f>IF(('2-⑤会員名簿'!I8)="","",(('2-⑤会員名簿'!I8)))</f>
        <v/>
      </c>
      <c r="I8" s="72" t="s">
        <v>212</v>
      </c>
      <c r="J8" s="73">
        <f>COUNTIFS(年齢,"&gt;=60",年齢,"&lt;65",男女別,"男")</f>
        <v>0</v>
      </c>
      <c r="K8" s="73">
        <f>COUNTIFS(年齢,"&gt;=60",年齢,"&lt;65",男女別,"女")</f>
        <v>0</v>
      </c>
      <c r="L8" s="74">
        <f t="shared" ref="L8:L14" si="2">J8+K8</f>
        <v>0</v>
      </c>
    </row>
    <row r="9" spans="1:13" ht="22.5" customHeight="1">
      <c r="B9" s="52">
        <f t="shared" si="0"/>
        <v>5</v>
      </c>
      <c r="C9" s="55" t="str">
        <f t="shared" si="1"/>
        <v/>
      </c>
      <c r="D9" s="603" t="str">
        <f>IF(F9="","",'2-⑤会員名簿'!F9)</f>
        <v/>
      </c>
      <c r="E9" s="66"/>
      <c r="F9" s="64" t="str">
        <f>IF(('2-⑤会員名簿'!I9)="","",(('2-⑤会員名簿'!I9)))</f>
        <v/>
      </c>
      <c r="I9" s="72" t="s">
        <v>213</v>
      </c>
      <c r="J9" s="73">
        <f>COUNTIFS(年齢,"&gt;=65",年齢,"&lt;70",男女別,"男")</f>
        <v>0</v>
      </c>
      <c r="K9" s="73">
        <f>COUNTIFS(年齢,"&gt;=65",年齢,"&lt;70",男女別,"女")</f>
        <v>0</v>
      </c>
      <c r="L9" s="74">
        <f t="shared" si="2"/>
        <v>0</v>
      </c>
    </row>
    <row r="10" spans="1:13" ht="22.5" customHeight="1">
      <c r="B10" s="52">
        <f t="shared" si="0"/>
        <v>6</v>
      </c>
      <c r="C10" s="55" t="str">
        <f t="shared" si="1"/>
        <v/>
      </c>
      <c r="D10" s="603" t="str">
        <f>IF(F10="","",'2-⑤会員名簿'!F10)</f>
        <v/>
      </c>
      <c r="E10" s="66"/>
      <c r="F10" s="64" t="str">
        <f>IF(('2-⑤会員名簿'!I10)="","",(('2-⑤会員名簿'!I10)))</f>
        <v/>
      </c>
      <c r="I10" s="72" t="s">
        <v>214</v>
      </c>
      <c r="J10" s="73">
        <f>COUNTIFS(年齢,"&gt;=70",年齢,"&lt;75",男女別,"男")</f>
        <v>0</v>
      </c>
      <c r="K10" s="73">
        <f>COUNTIFS(年齢,"&gt;=70",年齢,"&lt;75",男女別,"女")</f>
        <v>0</v>
      </c>
      <c r="L10" s="74">
        <f t="shared" si="2"/>
        <v>0</v>
      </c>
    </row>
    <row r="11" spans="1:13" ht="22.5" customHeight="1">
      <c r="B11" s="52">
        <f t="shared" si="0"/>
        <v>7</v>
      </c>
      <c r="C11" s="55" t="str">
        <f t="shared" si="1"/>
        <v/>
      </c>
      <c r="D11" s="603" t="str">
        <f>IF(F11="","",'2-⑤会員名簿'!F11)</f>
        <v/>
      </c>
      <c r="E11" s="66"/>
      <c r="F11" s="64" t="str">
        <f>IF(('2-⑤会員名簿'!I11)="","",(('2-⑤会員名簿'!I11)))</f>
        <v/>
      </c>
      <c r="I11" s="72" t="s">
        <v>215</v>
      </c>
      <c r="J11" s="73">
        <f>COUNTIFS(年齢,"&gt;=75",年齢,"&lt;80",男女別,"男")</f>
        <v>0</v>
      </c>
      <c r="K11" s="73">
        <f>COUNTIFS(年齢,"&gt;=75",年齢,"&lt;80",男女別,"女")</f>
        <v>0</v>
      </c>
      <c r="L11" s="74">
        <f t="shared" si="2"/>
        <v>0</v>
      </c>
    </row>
    <row r="12" spans="1:13" ht="22.5" customHeight="1">
      <c r="B12" s="52">
        <f t="shared" si="0"/>
        <v>8</v>
      </c>
      <c r="C12" s="55" t="str">
        <f t="shared" si="1"/>
        <v/>
      </c>
      <c r="D12" s="603" t="str">
        <f>IF(F12="","",'2-⑤会員名簿'!F12)</f>
        <v/>
      </c>
      <c r="E12" s="66"/>
      <c r="F12" s="64" t="str">
        <f>IF(('2-⑤会員名簿'!I12)="","",(('2-⑤会員名簿'!I12)))</f>
        <v/>
      </c>
      <c r="I12" s="72" t="s">
        <v>216</v>
      </c>
      <c r="J12" s="73">
        <f>COUNTIFS(年齢,"&gt;=80",年齢,"&lt;85",男女別,"男")</f>
        <v>0</v>
      </c>
      <c r="K12" s="73">
        <f>COUNTIFS(年齢,"&gt;=80",年齢,"&lt;85",男女別,"女")</f>
        <v>0</v>
      </c>
      <c r="L12" s="74">
        <f t="shared" si="2"/>
        <v>0</v>
      </c>
    </row>
    <row r="13" spans="1:13" ht="22.5" customHeight="1">
      <c r="A13" s="1"/>
      <c r="B13" s="52">
        <f t="shared" si="0"/>
        <v>9</v>
      </c>
      <c r="C13" s="55" t="str">
        <f t="shared" si="1"/>
        <v/>
      </c>
      <c r="D13" s="603" t="str">
        <f>IF(F13="","",'2-⑤会員名簿'!F13)</f>
        <v/>
      </c>
      <c r="E13" s="66"/>
      <c r="F13" s="64" t="str">
        <f>IF(('2-⑤会員名簿'!I13)="","",(('2-⑤会員名簿'!I13)))</f>
        <v/>
      </c>
      <c r="I13" s="72" t="s">
        <v>217</v>
      </c>
      <c r="J13" s="73">
        <f>COUNTIFS(年齢,"&gt;=85",年齢,"&lt;90",男女別,"男")</f>
        <v>0</v>
      </c>
      <c r="K13" s="73">
        <f>COUNTIFS(年齢,"&gt;=85",年齢,"&lt;90",男女別,"女")</f>
        <v>0</v>
      </c>
      <c r="L13" s="74">
        <f t="shared" si="2"/>
        <v>0</v>
      </c>
    </row>
    <row r="14" spans="1:13" ht="22.5" customHeight="1" thickBot="1">
      <c r="B14" s="52">
        <f t="shared" si="0"/>
        <v>10</v>
      </c>
      <c r="C14" s="55" t="str">
        <f t="shared" si="1"/>
        <v/>
      </c>
      <c r="D14" s="603" t="str">
        <f>IF(F14="","",'2-⑤会員名簿'!F14)</f>
        <v/>
      </c>
      <c r="E14" s="66"/>
      <c r="F14" s="64" t="str">
        <f>IF(('2-⑤会員名簿'!I14)="","",(('2-⑤会員名簿'!I14)))</f>
        <v/>
      </c>
      <c r="I14" s="75" t="s">
        <v>218</v>
      </c>
      <c r="J14" s="76">
        <f>COUNTIFS(年齢,"&gt;=90",男女別,"男")</f>
        <v>0</v>
      </c>
      <c r="K14" s="76">
        <f>COUNTIFS(年齢,"&gt;=90",男女別,"女")</f>
        <v>0</v>
      </c>
      <c r="L14" s="77">
        <f t="shared" si="2"/>
        <v>0</v>
      </c>
    </row>
    <row r="15" spans="1:13" ht="22.5" customHeight="1" thickTop="1" thickBot="1">
      <c r="B15" s="52">
        <f t="shared" si="0"/>
        <v>11</v>
      </c>
      <c r="C15" s="55" t="str">
        <f t="shared" si="1"/>
        <v/>
      </c>
      <c r="D15" s="603" t="str">
        <f>IF(F15="","",'2-⑤会員名簿'!F15)</f>
        <v/>
      </c>
      <c r="E15" s="66"/>
      <c r="F15" s="64" t="str">
        <f>IF(('2-⑤会員名簿'!I15)="","",(('2-⑤会員名簿'!I15)))</f>
        <v/>
      </c>
      <c r="I15" s="78" t="s">
        <v>187</v>
      </c>
      <c r="J15" s="79">
        <f>SUM(J7:J14)</f>
        <v>0</v>
      </c>
      <c r="K15" s="79">
        <f>SUM(K7:K14)</f>
        <v>0</v>
      </c>
      <c r="L15" s="80">
        <f>SUM(L7:L14)</f>
        <v>0</v>
      </c>
    </row>
    <row r="16" spans="1:13" ht="22.5" customHeight="1">
      <c r="B16" s="52">
        <f t="shared" si="0"/>
        <v>12</v>
      </c>
      <c r="C16" s="55" t="str">
        <f t="shared" si="1"/>
        <v/>
      </c>
      <c r="D16" s="603" t="str">
        <f>IF(F16="","",'2-⑤会員名簿'!F16)</f>
        <v/>
      </c>
      <c r="E16" s="66"/>
      <c r="F16" s="64" t="str">
        <f>IF(('2-⑤会員名簿'!I16)="","",(('2-⑤会員名簿'!I16)))</f>
        <v/>
      </c>
    </row>
    <row r="17" spans="2:13" ht="22.5" customHeight="1">
      <c r="B17" s="52">
        <f t="shared" si="0"/>
        <v>13</v>
      </c>
      <c r="C17" s="55" t="str">
        <f t="shared" si="1"/>
        <v/>
      </c>
      <c r="D17" s="603" t="str">
        <f>IF(F17="","",'2-⑤会員名簿'!F17)</f>
        <v/>
      </c>
      <c r="E17" s="66"/>
      <c r="F17" s="64" t="str">
        <f>IF(('2-⑤会員名簿'!I17)="","",(('2-⑤会員名簿'!I17)))</f>
        <v/>
      </c>
      <c r="J17" s="596" t="s">
        <v>392</v>
      </c>
      <c r="K17" s="1134">
        <f>DATE(YEAR(手引き!$D$7),7,1)</f>
        <v>44013</v>
      </c>
      <c r="L17" s="1134"/>
      <c r="M17" s="16"/>
    </row>
    <row r="18" spans="2:13" ht="22.5" customHeight="1">
      <c r="B18" s="52">
        <f t="shared" si="0"/>
        <v>14</v>
      </c>
      <c r="C18" s="55" t="str">
        <f t="shared" si="1"/>
        <v/>
      </c>
      <c r="D18" s="603" t="str">
        <f>IF(F18="","",'2-⑤会員名簿'!F18)</f>
        <v/>
      </c>
      <c r="E18" s="66"/>
      <c r="F18" s="64" t="str">
        <f>IF(('2-⑤会員名簿'!I18)="","",(('2-⑤会員名簿'!I18)))</f>
        <v/>
      </c>
    </row>
    <row r="19" spans="2:13" ht="22.5" customHeight="1">
      <c r="B19" s="52">
        <f t="shared" si="0"/>
        <v>15</v>
      </c>
      <c r="C19" s="55" t="str">
        <f t="shared" si="1"/>
        <v/>
      </c>
      <c r="D19" s="603" t="str">
        <f>IF(F19="","",'2-⑤会員名簿'!F19)</f>
        <v/>
      </c>
      <c r="E19" s="66"/>
      <c r="F19" s="64" t="str">
        <f>IF(('2-⑤会員名簿'!I19)="","",(('2-⑤会員名簿'!I19)))</f>
        <v/>
      </c>
    </row>
    <row r="20" spans="2:13" ht="22.5" customHeight="1">
      <c r="B20" s="52">
        <f t="shared" si="0"/>
        <v>16</v>
      </c>
      <c r="C20" s="55" t="str">
        <f t="shared" si="1"/>
        <v/>
      </c>
      <c r="D20" s="603" t="str">
        <f>IF(F20="","",'2-⑤会員名簿'!F20)</f>
        <v/>
      </c>
      <c r="E20" s="66"/>
      <c r="F20" s="64" t="str">
        <f>IF(('2-⑤会員名簿'!I20)="","",(('2-⑤会員名簿'!I20)))</f>
        <v/>
      </c>
    </row>
    <row r="21" spans="2:13" ht="22.5" customHeight="1">
      <c r="B21" s="52">
        <f t="shared" si="0"/>
        <v>17</v>
      </c>
      <c r="C21" s="55" t="str">
        <f t="shared" si="1"/>
        <v/>
      </c>
      <c r="D21" s="603" t="str">
        <f>IF(F21="","",'2-⑤会員名簿'!F21)</f>
        <v/>
      </c>
      <c r="E21" s="66"/>
      <c r="F21" s="64" t="str">
        <f>IF(('2-⑤会員名簿'!I21)="","",(('2-⑤会員名簿'!I21)))</f>
        <v/>
      </c>
    </row>
    <row r="22" spans="2:13" ht="22.5" customHeight="1">
      <c r="B22" s="52">
        <f t="shared" si="0"/>
        <v>18</v>
      </c>
      <c r="C22" s="55" t="str">
        <f t="shared" si="1"/>
        <v/>
      </c>
      <c r="D22" s="603" t="str">
        <f>IF(F22="","",'2-⑤会員名簿'!F22)</f>
        <v/>
      </c>
      <c r="E22" s="66"/>
      <c r="F22" s="64" t="str">
        <f>IF(('2-⑤会員名簿'!I22)="","",(('2-⑤会員名簿'!I22)))</f>
        <v/>
      </c>
    </row>
    <row r="23" spans="2:13" ht="22.5" customHeight="1">
      <c r="B23" s="52">
        <f t="shared" si="0"/>
        <v>19</v>
      </c>
      <c r="C23" s="55" t="str">
        <f t="shared" si="1"/>
        <v/>
      </c>
      <c r="D23" s="603" t="str">
        <f>IF(F23="","",'2-⑤会員名簿'!F23)</f>
        <v/>
      </c>
      <c r="E23" s="66"/>
      <c r="F23" s="64" t="str">
        <f>IF(('2-⑤会員名簿'!I23)="","",(('2-⑤会員名簿'!I23)))</f>
        <v/>
      </c>
    </row>
    <row r="24" spans="2:13" ht="22.5" customHeight="1">
      <c r="B24" s="52">
        <f t="shared" si="0"/>
        <v>20</v>
      </c>
      <c r="C24" s="55" t="str">
        <f t="shared" si="1"/>
        <v/>
      </c>
      <c r="D24" s="603" t="str">
        <f>IF(F24="","",'2-⑤会員名簿'!F24)</f>
        <v/>
      </c>
      <c r="E24" s="66"/>
      <c r="F24" s="64" t="str">
        <f>IF(('2-⑤会員名簿'!I24)="","",(('2-⑤会員名簿'!I24)))</f>
        <v/>
      </c>
    </row>
    <row r="25" spans="2:13" ht="22.5" customHeight="1">
      <c r="B25" s="52">
        <f t="shared" si="0"/>
        <v>21</v>
      </c>
      <c r="C25" s="55" t="str">
        <f t="shared" si="1"/>
        <v/>
      </c>
      <c r="D25" s="603" t="str">
        <f>IF(F25="","",'2-⑤会員名簿'!F25)</f>
        <v/>
      </c>
      <c r="E25" s="66"/>
      <c r="F25" s="64" t="str">
        <f>IF(('2-⑤会員名簿'!I25)="","",(('2-⑤会員名簿'!I25)))</f>
        <v/>
      </c>
    </row>
    <row r="26" spans="2:13" ht="22.5" customHeight="1">
      <c r="B26" s="52">
        <f t="shared" si="0"/>
        <v>22</v>
      </c>
      <c r="C26" s="55" t="str">
        <f t="shared" si="1"/>
        <v/>
      </c>
      <c r="D26" s="603" t="str">
        <f>IF(F26="","",'2-⑤会員名簿'!F26)</f>
        <v/>
      </c>
      <c r="E26" s="66"/>
      <c r="F26" s="64" t="str">
        <f>IF(('2-⑤会員名簿'!I26)="","",(('2-⑤会員名簿'!I26)))</f>
        <v/>
      </c>
    </row>
    <row r="27" spans="2:13" ht="22.5" customHeight="1">
      <c r="B27" s="52">
        <f t="shared" si="0"/>
        <v>23</v>
      </c>
      <c r="C27" s="55" t="str">
        <f t="shared" si="1"/>
        <v/>
      </c>
      <c r="D27" s="603" t="str">
        <f>IF(F27="","",'2-⑤会員名簿'!F27)</f>
        <v/>
      </c>
      <c r="E27" s="66"/>
      <c r="F27" s="64" t="str">
        <f>IF(('2-⑤会員名簿'!I27)="","",(('2-⑤会員名簿'!I27)))</f>
        <v/>
      </c>
    </row>
    <row r="28" spans="2:13" ht="22.5" customHeight="1">
      <c r="B28" s="52">
        <f t="shared" si="0"/>
        <v>24</v>
      </c>
      <c r="C28" s="55" t="str">
        <f t="shared" si="1"/>
        <v/>
      </c>
      <c r="D28" s="603" t="str">
        <f>IF(F28="","",'2-⑤会員名簿'!F28)</f>
        <v/>
      </c>
      <c r="E28" s="66"/>
      <c r="F28" s="64" t="str">
        <f>IF(('2-⑤会員名簿'!I28)="","",(('2-⑤会員名簿'!I28)))</f>
        <v/>
      </c>
    </row>
    <row r="29" spans="2:13" ht="22.5" customHeight="1">
      <c r="B29" s="52">
        <f t="shared" si="0"/>
        <v>25</v>
      </c>
      <c r="C29" s="55" t="str">
        <f t="shared" si="1"/>
        <v/>
      </c>
      <c r="D29" s="603" t="str">
        <f>IF(F29="","",'2-⑤会員名簿'!F29)</f>
        <v/>
      </c>
      <c r="E29" s="66"/>
      <c r="F29" s="64" t="str">
        <f>IF(('2-⑤会員名簿'!I29)="","",(('2-⑤会員名簿'!I29)))</f>
        <v/>
      </c>
    </row>
    <row r="30" spans="2:13" ht="22.5" customHeight="1">
      <c r="B30" s="52">
        <f t="shared" si="0"/>
        <v>26</v>
      </c>
      <c r="C30" s="55" t="str">
        <f t="shared" si="1"/>
        <v/>
      </c>
      <c r="D30" s="603" t="str">
        <f>IF(F30="","",'2-⑤会員名簿'!F30)</f>
        <v/>
      </c>
      <c r="E30" s="66"/>
      <c r="F30" s="64" t="str">
        <f>IF(('2-⑤会員名簿'!I30)="","",(('2-⑤会員名簿'!I30)))</f>
        <v/>
      </c>
    </row>
    <row r="31" spans="2:13" ht="22.5" customHeight="1">
      <c r="B31" s="52">
        <f t="shared" si="0"/>
        <v>27</v>
      </c>
      <c r="C31" s="55" t="str">
        <f t="shared" si="1"/>
        <v/>
      </c>
      <c r="D31" s="603" t="str">
        <f>IF(F31="","",'2-⑤会員名簿'!F31)</f>
        <v/>
      </c>
      <c r="E31" s="66"/>
      <c r="F31" s="64" t="str">
        <f>IF(('2-⑤会員名簿'!I31)="","",(('2-⑤会員名簿'!I31)))</f>
        <v/>
      </c>
    </row>
    <row r="32" spans="2:13" ht="22.5" customHeight="1">
      <c r="B32" s="52">
        <f t="shared" si="0"/>
        <v>28</v>
      </c>
      <c r="C32" s="55" t="str">
        <f t="shared" si="1"/>
        <v/>
      </c>
      <c r="D32" s="603" t="str">
        <f>IF(F32="","",'2-⑤会員名簿'!F32)</f>
        <v/>
      </c>
      <c r="E32" s="66"/>
      <c r="F32" s="64" t="str">
        <f>IF(('2-⑤会員名簿'!I32)="","",(('2-⑤会員名簿'!I32)))</f>
        <v/>
      </c>
    </row>
    <row r="33" spans="1:6" ht="22.5" customHeight="1">
      <c r="A33" s="1"/>
      <c r="B33" s="52">
        <f t="shared" si="0"/>
        <v>29</v>
      </c>
      <c r="C33" s="55" t="str">
        <f t="shared" si="1"/>
        <v/>
      </c>
      <c r="D33" s="603" t="str">
        <f>IF(F33="","",'2-⑤会員名簿'!F33)</f>
        <v/>
      </c>
      <c r="E33" s="66"/>
      <c r="F33" s="64" t="str">
        <f>IF(('2-⑤会員名簿'!I33)="","",(('2-⑤会員名簿'!I33)))</f>
        <v/>
      </c>
    </row>
    <row r="34" spans="1:6" ht="22.5" customHeight="1">
      <c r="B34" s="52">
        <f t="shared" si="0"/>
        <v>30</v>
      </c>
      <c r="C34" s="55" t="str">
        <f t="shared" si="1"/>
        <v/>
      </c>
      <c r="D34" s="603" t="str">
        <f>IF(F34="","",'2-⑤会員名簿'!F34)</f>
        <v/>
      </c>
      <c r="E34" s="66"/>
      <c r="F34" s="64" t="str">
        <f>IF(('2-⑤会員名簿'!I34)="","",(('2-⑤会員名簿'!I34)))</f>
        <v/>
      </c>
    </row>
    <row r="35" spans="1:6" ht="22.5" customHeight="1">
      <c r="B35" s="52">
        <f t="shared" si="0"/>
        <v>31</v>
      </c>
      <c r="C35" s="55" t="str">
        <f t="shared" si="1"/>
        <v/>
      </c>
      <c r="D35" s="603" t="str">
        <f>IF(F35="","",'2-⑤会員名簿'!F35)</f>
        <v/>
      </c>
      <c r="E35" s="66"/>
      <c r="F35" s="64" t="str">
        <f>IF(('2-⑤会員名簿'!I35)="","",(('2-⑤会員名簿'!I35)))</f>
        <v/>
      </c>
    </row>
    <row r="36" spans="1:6" ht="22.5" customHeight="1">
      <c r="B36" s="52">
        <f t="shared" si="0"/>
        <v>32</v>
      </c>
      <c r="C36" s="55" t="str">
        <f t="shared" si="1"/>
        <v/>
      </c>
      <c r="D36" s="603" t="str">
        <f>IF(F36="","",'2-⑤会員名簿'!F36)</f>
        <v/>
      </c>
      <c r="E36" s="66"/>
      <c r="F36" s="64" t="str">
        <f>IF(('2-⑤会員名簿'!I36)="","",(('2-⑤会員名簿'!I36)))</f>
        <v/>
      </c>
    </row>
    <row r="37" spans="1:6" ht="22.5" customHeight="1">
      <c r="B37" s="52">
        <f t="shared" si="0"/>
        <v>33</v>
      </c>
      <c r="C37" s="55" t="str">
        <f t="shared" si="1"/>
        <v/>
      </c>
      <c r="D37" s="603" t="str">
        <f>IF(F37="","",'2-⑤会員名簿'!F37)</f>
        <v/>
      </c>
      <c r="E37" s="66"/>
      <c r="F37" s="64" t="str">
        <f>IF(('2-⑤会員名簿'!I37)="","",(('2-⑤会員名簿'!I37)))</f>
        <v/>
      </c>
    </row>
    <row r="38" spans="1:6" ht="22.5" customHeight="1">
      <c r="B38" s="52">
        <f t="shared" si="0"/>
        <v>34</v>
      </c>
      <c r="C38" s="55" t="str">
        <f t="shared" si="1"/>
        <v/>
      </c>
      <c r="D38" s="603" t="str">
        <f>IF(F38="","",'2-⑤会員名簿'!F38)</f>
        <v/>
      </c>
      <c r="E38" s="66"/>
      <c r="F38" s="64" t="str">
        <f>IF(('2-⑤会員名簿'!I38)="","",(('2-⑤会員名簿'!I38)))</f>
        <v/>
      </c>
    </row>
    <row r="39" spans="1:6" ht="22.5" customHeight="1">
      <c r="B39" s="52">
        <f t="shared" si="0"/>
        <v>35</v>
      </c>
      <c r="C39" s="55" t="str">
        <f t="shared" si="1"/>
        <v/>
      </c>
      <c r="D39" s="603" t="str">
        <f>IF(F39="","",'2-⑤会員名簿'!F39)</f>
        <v/>
      </c>
      <c r="E39" s="66"/>
      <c r="F39" s="64" t="str">
        <f>IF(('2-⑤会員名簿'!I39)="","",(('2-⑤会員名簿'!I39)))</f>
        <v/>
      </c>
    </row>
    <row r="40" spans="1:6" ht="22.5" customHeight="1">
      <c r="B40" s="52">
        <f t="shared" si="0"/>
        <v>36</v>
      </c>
      <c r="C40" s="55" t="str">
        <f t="shared" si="1"/>
        <v/>
      </c>
      <c r="D40" s="603" t="str">
        <f>IF(F40="","",'2-⑤会員名簿'!F40)</f>
        <v/>
      </c>
      <c r="E40" s="66"/>
      <c r="F40" s="64" t="str">
        <f>IF(('2-⑤会員名簿'!I40)="","",(('2-⑤会員名簿'!I40)))</f>
        <v/>
      </c>
    </row>
    <row r="41" spans="1:6" ht="22.5" customHeight="1">
      <c r="B41" s="52">
        <f t="shared" si="0"/>
        <v>37</v>
      </c>
      <c r="C41" s="55" t="str">
        <f t="shared" si="1"/>
        <v/>
      </c>
      <c r="D41" s="603" t="str">
        <f>IF(F41="","",'2-⑤会員名簿'!F41)</f>
        <v/>
      </c>
      <c r="E41" s="66"/>
      <c r="F41" s="64" t="str">
        <f>IF(('2-⑤会員名簿'!I41)="","",(('2-⑤会員名簿'!I41)))</f>
        <v/>
      </c>
    </row>
    <row r="42" spans="1:6" ht="22.5" customHeight="1">
      <c r="B42" s="52">
        <f t="shared" si="0"/>
        <v>38</v>
      </c>
      <c r="C42" s="55" t="str">
        <f t="shared" si="1"/>
        <v/>
      </c>
      <c r="D42" s="603" t="str">
        <f>IF(F42="","",'2-⑤会員名簿'!F42)</f>
        <v/>
      </c>
      <c r="E42" s="66"/>
      <c r="F42" s="64" t="str">
        <f>IF(('2-⑤会員名簿'!I42)="","",(('2-⑤会員名簿'!I42)))</f>
        <v/>
      </c>
    </row>
    <row r="43" spans="1:6" ht="22.5" customHeight="1">
      <c r="B43" s="52">
        <f t="shared" si="0"/>
        <v>39</v>
      </c>
      <c r="C43" s="55" t="str">
        <f t="shared" si="1"/>
        <v/>
      </c>
      <c r="D43" s="603" t="str">
        <f>IF(F43="","",'2-⑤会員名簿'!F43)</f>
        <v/>
      </c>
      <c r="E43" s="66"/>
      <c r="F43" s="64" t="str">
        <f>IF(('2-⑤会員名簿'!I43)="","",(('2-⑤会員名簿'!I43)))</f>
        <v/>
      </c>
    </row>
    <row r="44" spans="1:6" ht="22.5" customHeight="1">
      <c r="B44" s="52">
        <f t="shared" si="0"/>
        <v>40</v>
      </c>
      <c r="C44" s="55" t="str">
        <f t="shared" si="1"/>
        <v/>
      </c>
      <c r="D44" s="603" t="str">
        <f>IF(F44="","",'2-⑤会員名簿'!F44)</f>
        <v/>
      </c>
      <c r="E44" s="66"/>
      <c r="F44" s="64" t="str">
        <f>IF(('2-⑤会員名簿'!I44)="","",(('2-⑤会員名簿'!I44)))</f>
        <v/>
      </c>
    </row>
    <row r="45" spans="1:6" ht="22.5" customHeight="1">
      <c r="B45" s="52">
        <f t="shared" si="0"/>
        <v>41</v>
      </c>
      <c r="C45" s="55" t="str">
        <f t="shared" si="1"/>
        <v/>
      </c>
      <c r="D45" s="603" t="str">
        <f>IF(F45="","",'2-⑤会員名簿'!F45)</f>
        <v/>
      </c>
      <c r="E45" s="66"/>
      <c r="F45" s="64" t="str">
        <f>IF(('2-⑤会員名簿'!I45)="","",(('2-⑤会員名簿'!I45)))</f>
        <v/>
      </c>
    </row>
    <row r="46" spans="1:6" ht="22.5" customHeight="1">
      <c r="B46" s="52">
        <f t="shared" si="0"/>
        <v>42</v>
      </c>
      <c r="C46" s="55" t="str">
        <f t="shared" si="1"/>
        <v/>
      </c>
      <c r="D46" s="603" t="str">
        <f>IF(F46="","",'2-⑤会員名簿'!F46)</f>
        <v/>
      </c>
      <c r="E46" s="66"/>
      <c r="F46" s="64" t="str">
        <f>IF(('2-⑤会員名簿'!I46)="","",(('2-⑤会員名簿'!I46)))</f>
        <v/>
      </c>
    </row>
    <row r="47" spans="1:6" ht="22.5" customHeight="1">
      <c r="B47" s="52">
        <f t="shared" si="0"/>
        <v>43</v>
      </c>
      <c r="C47" s="55" t="str">
        <f t="shared" si="1"/>
        <v/>
      </c>
      <c r="D47" s="603" t="str">
        <f>IF(F47="","",'2-⑤会員名簿'!F47)</f>
        <v/>
      </c>
      <c r="E47" s="66"/>
      <c r="F47" s="64" t="str">
        <f>IF(('2-⑤会員名簿'!I47)="","",(('2-⑤会員名簿'!I47)))</f>
        <v/>
      </c>
    </row>
    <row r="48" spans="1:6" ht="22.5" customHeight="1">
      <c r="B48" s="52">
        <f t="shared" si="0"/>
        <v>44</v>
      </c>
      <c r="C48" s="55" t="str">
        <f t="shared" si="1"/>
        <v/>
      </c>
      <c r="D48" s="603" t="str">
        <f>IF(F48="","",'2-⑤会員名簿'!F48)</f>
        <v/>
      </c>
      <c r="E48" s="66"/>
      <c r="F48" s="64" t="str">
        <f>IF(('2-⑤会員名簿'!I48)="","",(('2-⑤会員名簿'!I48)))</f>
        <v/>
      </c>
    </row>
    <row r="49" spans="1:6" ht="22.5" customHeight="1">
      <c r="B49" s="52">
        <f t="shared" si="0"/>
        <v>45</v>
      </c>
      <c r="C49" s="55" t="str">
        <f t="shared" si="1"/>
        <v/>
      </c>
      <c r="D49" s="603" t="str">
        <f>IF(F49="","",'2-⑤会員名簿'!F49)</f>
        <v/>
      </c>
      <c r="E49" s="66"/>
      <c r="F49" s="64" t="str">
        <f>IF(('2-⑤会員名簿'!I49)="","",(('2-⑤会員名簿'!I49)))</f>
        <v/>
      </c>
    </row>
    <row r="50" spans="1:6" ht="22.5" customHeight="1">
      <c r="B50" s="52">
        <f t="shared" si="0"/>
        <v>46</v>
      </c>
      <c r="C50" s="55" t="str">
        <f t="shared" si="1"/>
        <v/>
      </c>
      <c r="D50" s="603" t="str">
        <f>IF(F50="","",'2-⑤会員名簿'!F50)</f>
        <v/>
      </c>
      <c r="E50" s="66"/>
      <c r="F50" s="64" t="str">
        <f>IF(('2-⑤会員名簿'!I50)="","",(('2-⑤会員名簿'!I50)))</f>
        <v/>
      </c>
    </row>
    <row r="51" spans="1:6" ht="22.5" customHeight="1">
      <c r="B51" s="52">
        <f t="shared" si="0"/>
        <v>47</v>
      </c>
      <c r="C51" s="55" t="str">
        <f t="shared" si="1"/>
        <v/>
      </c>
      <c r="D51" s="603" t="str">
        <f>IF(F51="","",'2-⑤会員名簿'!F51)</f>
        <v/>
      </c>
      <c r="E51" s="66"/>
      <c r="F51" s="64" t="str">
        <f>IF(('2-⑤会員名簿'!I51)="","",(('2-⑤会員名簿'!I51)))</f>
        <v/>
      </c>
    </row>
    <row r="52" spans="1:6" ht="22.5" customHeight="1">
      <c r="B52" s="52">
        <f t="shared" si="0"/>
        <v>48</v>
      </c>
      <c r="C52" s="55" t="str">
        <f t="shared" si="1"/>
        <v/>
      </c>
      <c r="D52" s="603" t="str">
        <f>IF(F52="","",'2-⑤会員名簿'!F52)</f>
        <v/>
      </c>
      <c r="E52" s="66"/>
      <c r="F52" s="64" t="str">
        <f>IF(('2-⑤会員名簿'!I52)="","",(('2-⑤会員名簿'!I52)))</f>
        <v/>
      </c>
    </row>
    <row r="53" spans="1:6" ht="22.5" customHeight="1">
      <c r="A53" s="1"/>
      <c r="B53" s="52">
        <f t="shared" si="0"/>
        <v>49</v>
      </c>
      <c r="C53" s="55" t="str">
        <f t="shared" si="1"/>
        <v/>
      </c>
      <c r="D53" s="603" t="str">
        <f>IF(F53="","",'2-⑤会員名簿'!F53)</f>
        <v/>
      </c>
      <c r="E53" s="66"/>
      <c r="F53" s="64" t="str">
        <f>IF(('2-⑤会員名簿'!I53)="","",(('2-⑤会員名簿'!I53)))</f>
        <v/>
      </c>
    </row>
    <row r="54" spans="1:6" ht="22.5" customHeight="1">
      <c r="B54" s="52">
        <f t="shared" si="0"/>
        <v>50</v>
      </c>
      <c r="C54" s="55" t="str">
        <f t="shared" si="1"/>
        <v/>
      </c>
      <c r="D54" s="603" t="str">
        <f>IF(F54="","",'2-⑤会員名簿'!F54)</f>
        <v/>
      </c>
      <c r="E54" s="66"/>
      <c r="F54" s="64" t="str">
        <f>IF(('2-⑤会員名簿'!I54)="","",(('2-⑤会員名簿'!I54)))</f>
        <v/>
      </c>
    </row>
    <row r="55" spans="1:6" ht="22.5" customHeight="1">
      <c r="B55" s="52">
        <f t="shared" si="0"/>
        <v>51</v>
      </c>
      <c r="C55" s="55" t="str">
        <f t="shared" ref="C55:C118" si="3">IF(F55="","",DATEDIF(F55,$K$17,"Y"))</f>
        <v/>
      </c>
      <c r="D55" s="603" t="str">
        <f>IF(F55="","",'2-⑤会員名簿'!F55)</f>
        <v/>
      </c>
      <c r="E55" s="66"/>
      <c r="F55" s="64" t="str">
        <f>IF(('2-⑤会員名簿'!I55)="","",(('2-⑤会員名簿'!I55)))</f>
        <v/>
      </c>
    </row>
    <row r="56" spans="1:6" ht="22.5" customHeight="1">
      <c r="B56" s="52">
        <f t="shared" si="0"/>
        <v>52</v>
      </c>
      <c r="C56" s="55" t="str">
        <f t="shared" si="3"/>
        <v/>
      </c>
      <c r="D56" s="603" t="str">
        <f>IF(F56="","",'2-⑤会員名簿'!F56)</f>
        <v/>
      </c>
      <c r="E56" s="66"/>
      <c r="F56" s="64" t="str">
        <f>IF(('2-⑤会員名簿'!I56)="","",(('2-⑤会員名簿'!I56)))</f>
        <v/>
      </c>
    </row>
    <row r="57" spans="1:6" ht="22.5" customHeight="1">
      <c r="B57" s="52">
        <f t="shared" si="0"/>
        <v>53</v>
      </c>
      <c r="C57" s="55" t="str">
        <f t="shared" si="3"/>
        <v/>
      </c>
      <c r="D57" s="603" t="str">
        <f>IF(F57="","",'2-⑤会員名簿'!F57)</f>
        <v/>
      </c>
      <c r="E57" s="66"/>
      <c r="F57" s="64" t="str">
        <f>IF(('2-⑤会員名簿'!I57)="","",(('2-⑤会員名簿'!I57)))</f>
        <v/>
      </c>
    </row>
    <row r="58" spans="1:6" ht="22.5" customHeight="1">
      <c r="B58" s="52">
        <f t="shared" si="0"/>
        <v>54</v>
      </c>
      <c r="C58" s="55" t="str">
        <f t="shared" si="3"/>
        <v/>
      </c>
      <c r="D58" s="603" t="str">
        <f>IF(F58="","",'2-⑤会員名簿'!F58)</f>
        <v/>
      </c>
      <c r="E58" s="66"/>
      <c r="F58" s="64" t="str">
        <f>IF(('2-⑤会員名簿'!I58)="","",(('2-⑤会員名簿'!I58)))</f>
        <v/>
      </c>
    </row>
    <row r="59" spans="1:6" ht="22.5" customHeight="1">
      <c r="B59" s="52">
        <f t="shared" si="0"/>
        <v>55</v>
      </c>
      <c r="C59" s="55" t="str">
        <f t="shared" si="3"/>
        <v/>
      </c>
      <c r="D59" s="603" t="str">
        <f>IF(F59="","",'2-⑤会員名簿'!F59)</f>
        <v/>
      </c>
      <c r="E59" s="66"/>
      <c r="F59" s="64" t="str">
        <f>IF(('2-⑤会員名簿'!I59)="","",(('2-⑤会員名簿'!I59)))</f>
        <v/>
      </c>
    </row>
    <row r="60" spans="1:6" ht="22.5" customHeight="1">
      <c r="B60" s="52">
        <f t="shared" si="0"/>
        <v>56</v>
      </c>
      <c r="C60" s="55" t="str">
        <f t="shared" si="3"/>
        <v/>
      </c>
      <c r="D60" s="603" t="str">
        <f>IF(F60="","",'2-⑤会員名簿'!F60)</f>
        <v/>
      </c>
      <c r="E60" s="66"/>
      <c r="F60" s="64" t="str">
        <f>IF(('2-⑤会員名簿'!I60)="","",(('2-⑤会員名簿'!I60)))</f>
        <v/>
      </c>
    </row>
    <row r="61" spans="1:6" ht="22.5" customHeight="1">
      <c r="B61" s="52">
        <f t="shared" si="0"/>
        <v>57</v>
      </c>
      <c r="C61" s="55" t="str">
        <f t="shared" si="3"/>
        <v/>
      </c>
      <c r="D61" s="603" t="str">
        <f>IF(F61="","",'2-⑤会員名簿'!F61)</f>
        <v/>
      </c>
      <c r="E61" s="66"/>
      <c r="F61" s="64" t="str">
        <f>IF(('2-⑤会員名簿'!I61)="","",(('2-⑤会員名簿'!I61)))</f>
        <v/>
      </c>
    </row>
    <row r="62" spans="1:6" ht="22.5" customHeight="1">
      <c r="B62" s="52">
        <f t="shared" si="0"/>
        <v>58</v>
      </c>
      <c r="C62" s="55" t="str">
        <f t="shared" si="3"/>
        <v/>
      </c>
      <c r="D62" s="603" t="str">
        <f>IF(F62="","",'2-⑤会員名簿'!F62)</f>
        <v/>
      </c>
      <c r="E62" s="66"/>
      <c r="F62" s="64" t="str">
        <f>IF(('2-⑤会員名簿'!I62)="","",(('2-⑤会員名簿'!I62)))</f>
        <v/>
      </c>
    </row>
    <row r="63" spans="1:6" ht="22.5" customHeight="1">
      <c r="B63" s="52">
        <f t="shared" si="0"/>
        <v>59</v>
      </c>
      <c r="C63" s="55" t="str">
        <f t="shared" si="3"/>
        <v/>
      </c>
      <c r="D63" s="603" t="str">
        <f>IF(F63="","",'2-⑤会員名簿'!F63)</f>
        <v/>
      </c>
      <c r="E63" s="66"/>
      <c r="F63" s="64" t="str">
        <f>IF(('2-⑤会員名簿'!I63)="","",(('2-⑤会員名簿'!I63)))</f>
        <v/>
      </c>
    </row>
    <row r="64" spans="1:6" ht="22.5" customHeight="1">
      <c r="B64" s="52">
        <f t="shared" si="0"/>
        <v>60</v>
      </c>
      <c r="C64" s="55" t="str">
        <f t="shared" si="3"/>
        <v/>
      </c>
      <c r="D64" s="603" t="str">
        <f>IF(F64="","",'2-⑤会員名簿'!F64)</f>
        <v/>
      </c>
      <c r="E64" s="66"/>
      <c r="F64" s="64" t="str">
        <f>IF(('2-⑤会員名簿'!I64)="","",(('2-⑤会員名簿'!I64)))</f>
        <v/>
      </c>
    </row>
    <row r="65" spans="2:6" ht="22.5" customHeight="1">
      <c r="B65" s="52">
        <f t="shared" si="0"/>
        <v>61</v>
      </c>
      <c r="C65" s="55" t="str">
        <f t="shared" si="3"/>
        <v/>
      </c>
      <c r="D65" s="603" t="str">
        <f>IF(F65="","",'2-⑤会員名簿'!F65)</f>
        <v/>
      </c>
      <c r="E65" s="66"/>
      <c r="F65" s="64" t="str">
        <f>IF(('2-⑤会員名簿'!I65)="","",(('2-⑤会員名簿'!I65)))</f>
        <v/>
      </c>
    </row>
    <row r="66" spans="2:6" ht="22.5" customHeight="1">
      <c r="B66" s="52">
        <f t="shared" si="0"/>
        <v>62</v>
      </c>
      <c r="C66" s="55" t="str">
        <f t="shared" si="3"/>
        <v/>
      </c>
      <c r="D66" s="603" t="str">
        <f>IF(F66="","",'2-⑤会員名簿'!F66)</f>
        <v/>
      </c>
      <c r="E66" s="66"/>
      <c r="F66" s="64" t="str">
        <f>IF(('2-⑤会員名簿'!I66)="","",(('2-⑤会員名簿'!I66)))</f>
        <v/>
      </c>
    </row>
    <row r="67" spans="2:6" ht="22.5" customHeight="1">
      <c r="B67" s="52">
        <f t="shared" si="0"/>
        <v>63</v>
      </c>
      <c r="C67" s="55" t="str">
        <f t="shared" si="3"/>
        <v/>
      </c>
      <c r="D67" s="603" t="str">
        <f>IF(F67="","",'2-⑤会員名簿'!F67)</f>
        <v/>
      </c>
      <c r="E67" s="66"/>
      <c r="F67" s="64" t="str">
        <f>IF(('2-⑤会員名簿'!I67)="","",(('2-⑤会員名簿'!I67)))</f>
        <v/>
      </c>
    </row>
    <row r="68" spans="2:6" ht="22.5" customHeight="1">
      <c r="B68" s="52">
        <f t="shared" si="0"/>
        <v>64</v>
      </c>
      <c r="C68" s="55" t="str">
        <f t="shared" si="3"/>
        <v/>
      </c>
      <c r="D68" s="603" t="str">
        <f>IF(F68="","",'2-⑤会員名簿'!F68)</f>
        <v/>
      </c>
      <c r="E68" s="66"/>
      <c r="F68" s="64" t="str">
        <f>IF(('2-⑤会員名簿'!I68)="","",(('2-⑤会員名簿'!I68)))</f>
        <v/>
      </c>
    </row>
    <row r="69" spans="2:6" ht="22.5" customHeight="1">
      <c r="B69" s="52">
        <f t="shared" si="0"/>
        <v>65</v>
      </c>
      <c r="C69" s="55" t="str">
        <f t="shared" si="3"/>
        <v/>
      </c>
      <c r="D69" s="603" t="str">
        <f>IF(F69="","",'2-⑤会員名簿'!F69)</f>
        <v/>
      </c>
      <c r="E69" s="66"/>
      <c r="F69" s="64" t="str">
        <f>IF(('2-⑤会員名簿'!I69)="","",(('2-⑤会員名簿'!I69)))</f>
        <v/>
      </c>
    </row>
    <row r="70" spans="2:6" ht="22.5" customHeight="1">
      <c r="B70" s="52">
        <f t="shared" si="0"/>
        <v>66</v>
      </c>
      <c r="C70" s="55" t="str">
        <f t="shared" si="3"/>
        <v/>
      </c>
      <c r="D70" s="603" t="str">
        <f>IF(F70="","",'2-⑤会員名簿'!F70)</f>
        <v/>
      </c>
      <c r="E70" s="66"/>
      <c r="F70" s="64" t="str">
        <f>IF(('2-⑤会員名簿'!I70)="","",(('2-⑤会員名簿'!I70)))</f>
        <v/>
      </c>
    </row>
    <row r="71" spans="2:6" ht="22.5" customHeight="1">
      <c r="B71" s="52">
        <f t="shared" si="0"/>
        <v>67</v>
      </c>
      <c r="C71" s="55" t="str">
        <f t="shared" si="3"/>
        <v/>
      </c>
      <c r="D71" s="603" t="str">
        <f>IF(F71="","",'2-⑤会員名簿'!F71)</f>
        <v/>
      </c>
      <c r="E71" s="66"/>
      <c r="F71" s="64" t="str">
        <f>IF(('2-⑤会員名簿'!I71)="","",(('2-⑤会員名簿'!I71)))</f>
        <v/>
      </c>
    </row>
    <row r="72" spans="2:6" ht="22.5" customHeight="1">
      <c r="B72" s="52">
        <f t="shared" si="0"/>
        <v>68</v>
      </c>
      <c r="C72" s="55" t="str">
        <f t="shared" si="3"/>
        <v/>
      </c>
      <c r="D72" s="603" t="str">
        <f>IF(F72="","",'2-⑤会員名簿'!F72)</f>
        <v/>
      </c>
      <c r="E72" s="66"/>
      <c r="F72" s="64" t="str">
        <f>IF(('2-⑤会員名簿'!I72)="","",(('2-⑤会員名簿'!I72)))</f>
        <v/>
      </c>
    </row>
    <row r="73" spans="2:6" ht="22.5" customHeight="1">
      <c r="B73" s="52">
        <f t="shared" si="0"/>
        <v>69</v>
      </c>
      <c r="C73" s="55" t="str">
        <f t="shared" si="3"/>
        <v/>
      </c>
      <c r="D73" s="603" t="str">
        <f>IF(F73="","",'2-⑤会員名簿'!F73)</f>
        <v/>
      </c>
      <c r="E73" s="66"/>
      <c r="F73" s="64" t="str">
        <f>IF(('2-⑤会員名簿'!I73)="","",(('2-⑤会員名簿'!I73)))</f>
        <v/>
      </c>
    </row>
    <row r="74" spans="2:6" ht="22.5" customHeight="1">
      <c r="B74" s="52">
        <f t="shared" si="0"/>
        <v>70</v>
      </c>
      <c r="C74" s="55" t="str">
        <f t="shared" si="3"/>
        <v/>
      </c>
      <c r="D74" s="603" t="str">
        <f>IF(F74="","",'2-⑤会員名簿'!F74)</f>
        <v/>
      </c>
      <c r="E74" s="66"/>
      <c r="F74" s="64" t="str">
        <f>IF(('2-⑤会員名簿'!I74)="","",(('2-⑤会員名簿'!I74)))</f>
        <v/>
      </c>
    </row>
    <row r="75" spans="2:6" ht="22.5" customHeight="1">
      <c r="B75" s="52">
        <f t="shared" si="0"/>
        <v>71</v>
      </c>
      <c r="C75" s="55" t="str">
        <f t="shared" si="3"/>
        <v/>
      </c>
      <c r="D75" s="603" t="str">
        <f>IF(F75="","",'2-⑤会員名簿'!F75)</f>
        <v/>
      </c>
      <c r="E75" s="66"/>
      <c r="F75" s="64" t="str">
        <f>IF(('2-⑤会員名簿'!I75)="","",(('2-⑤会員名簿'!I75)))</f>
        <v/>
      </c>
    </row>
    <row r="76" spans="2:6" ht="22.5" customHeight="1">
      <c r="B76" s="52">
        <f t="shared" si="0"/>
        <v>72</v>
      </c>
      <c r="C76" s="55" t="str">
        <f t="shared" si="3"/>
        <v/>
      </c>
      <c r="D76" s="603" t="str">
        <f>IF(F76="","",'2-⑤会員名簿'!F76)</f>
        <v/>
      </c>
      <c r="E76" s="66"/>
      <c r="F76" s="64" t="str">
        <f>IF(('2-⑤会員名簿'!I76)="","",(('2-⑤会員名簿'!I76)))</f>
        <v/>
      </c>
    </row>
    <row r="77" spans="2:6" ht="22.5" customHeight="1">
      <c r="B77" s="52">
        <f t="shared" si="0"/>
        <v>73</v>
      </c>
      <c r="C77" s="55" t="str">
        <f t="shared" si="3"/>
        <v/>
      </c>
      <c r="D77" s="603" t="str">
        <f>IF(F77="","",'2-⑤会員名簿'!F77)</f>
        <v/>
      </c>
      <c r="E77" s="66"/>
      <c r="F77" s="64" t="str">
        <f>IF(('2-⑤会員名簿'!I77)="","",(('2-⑤会員名簿'!I77)))</f>
        <v/>
      </c>
    </row>
    <row r="78" spans="2:6" ht="22.5" customHeight="1">
      <c r="B78" s="52">
        <f t="shared" si="0"/>
        <v>74</v>
      </c>
      <c r="C78" s="55" t="str">
        <f t="shared" si="3"/>
        <v/>
      </c>
      <c r="D78" s="603" t="str">
        <f>IF(F78="","",'2-⑤会員名簿'!F78)</f>
        <v/>
      </c>
      <c r="E78" s="66"/>
      <c r="F78" s="64" t="str">
        <f>IF(('2-⑤会員名簿'!I78)="","",(('2-⑤会員名簿'!I78)))</f>
        <v/>
      </c>
    </row>
    <row r="79" spans="2:6" ht="22.5" customHeight="1">
      <c r="B79" s="52">
        <f t="shared" si="0"/>
        <v>75</v>
      </c>
      <c r="C79" s="55" t="str">
        <f t="shared" si="3"/>
        <v/>
      </c>
      <c r="D79" s="603" t="str">
        <f>IF(F79="","",'2-⑤会員名簿'!F79)</f>
        <v/>
      </c>
      <c r="E79" s="66"/>
      <c r="F79" s="64" t="str">
        <f>IF(('2-⑤会員名簿'!I79)="","",(('2-⑤会員名簿'!I79)))</f>
        <v/>
      </c>
    </row>
    <row r="80" spans="2:6" ht="22.5" customHeight="1">
      <c r="B80" s="52">
        <f t="shared" si="0"/>
        <v>76</v>
      </c>
      <c r="C80" s="55" t="str">
        <f t="shared" si="3"/>
        <v/>
      </c>
      <c r="D80" s="603" t="str">
        <f>IF(F80="","",'2-⑤会員名簿'!F80)</f>
        <v/>
      </c>
      <c r="E80" s="66"/>
      <c r="F80" s="64" t="str">
        <f>IF(('2-⑤会員名簿'!I80)="","",(('2-⑤会員名簿'!I80)))</f>
        <v/>
      </c>
    </row>
    <row r="81" spans="2:6" ht="22.5" customHeight="1">
      <c r="B81" s="52">
        <f t="shared" si="0"/>
        <v>77</v>
      </c>
      <c r="C81" s="55" t="str">
        <f t="shared" si="3"/>
        <v/>
      </c>
      <c r="D81" s="603" t="str">
        <f>IF(F81="","",'2-⑤会員名簿'!F81)</f>
        <v/>
      </c>
      <c r="E81" s="66"/>
      <c r="F81" s="64" t="str">
        <f>IF(('2-⑤会員名簿'!I81)="","",(('2-⑤会員名簿'!I81)))</f>
        <v/>
      </c>
    </row>
    <row r="82" spans="2:6" ht="22.5" customHeight="1">
      <c r="B82" s="52">
        <f t="shared" si="0"/>
        <v>78</v>
      </c>
      <c r="C82" s="55" t="str">
        <f t="shared" si="3"/>
        <v/>
      </c>
      <c r="D82" s="603" t="str">
        <f>IF(F82="","",'2-⑤会員名簿'!F82)</f>
        <v/>
      </c>
      <c r="E82" s="66"/>
      <c r="F82" s="64" t="str">
        <f>IF(('2-⑤会員名簿'!I82)="","",(('2-⑤会員名簿'!I82)))</f>
        <v/>
      </c>
    </row>
    <row r="83" spans="2:6" ht="22.5" customHeight="1">
      <c r="B83" s="52">
        <f t="shared" si="0"/>
        <v>79</v>
      </c>
      <c r="C83" s="55" t="str">
        <f t="shared" si="3"/>
        <v/>
      </c>
      <c r="D83" s="603" t="str">
        <f>IF(F83="","",'2-⑤会員名簿'!F83)</f>
        <v/>
      </c>
      <c r="E83" s="66"/>
      <c r="F83" s="64" t="str">
        <f>IF(('2-⑤会員名簿'!I83)="","",(('2-⑤会員名簿'!I83)))</f>
        <v/>
      </c>
    </row>
    <row r="84" spans="2:6" ht="22.5" customHeight="1">
      <c r="B84" s="52">
        <f t="shared" si="0"/>
        <v>80</v>
      </c>
      <c r="C84" s="55" t="str">
        <f t="shared" si="3"/>
        <v/>
      </c>
      <c r="D84" s="603" t="str">
        <f>IF(F84="","",'2-⑤会員名簿'!F84)</f>
        <v/>
      </c>
      <c r="E84" s="66"/>
      <c r="F84" s="64" t="str">
        <f>IF(('2-⑤会員名簿'!I84)="","",(('2-⑤会員名簿'!I84)))</f>
        <v/>
      </c>
    </row>
    <row r="85" spans="2:6" ht="22.5" customHeight="1">
      <c r="B85" s="52">
        <f t="shared" si="0"/>
        <v>81</v>
      </c>
      <c r="C85" s="55" t="str">
        <f t="shared" si="3"/>
        <v/>
      </c>
      <c r="D85" s="603" t="str">
        <f>IF(F85="","",'2-⑤会員名簿'!F85)</f>
        <v/>
      </c>
      <c r="E85" s="66"/>
      <c r="F85" s="64" t="str">
        <f>IF(('2-⑤会員名簿'!I85)="","",(('2-⑤会員名簿'!I85)))</f>
        <v/>
      </c>
    </row>
    <row r="86" spans="2:6" ht="22.5" customHeight="1">
      <c r="B86" s="52">
        <f t="shared" si="0"/>
        <v>82</v>
      </c>
      <c r="C86" s="55" t="str">
        <f t="shared" si="3"/>
        <v/>
      </c>
      <c r="D86" s="603" t="str">
        <f>IF(F86="","",'2-⑤会員名簿'!F86)</f>
        <v/>
      </c>
      <c r="E86" s="66"/>
      <c r="F86" s="64" t="str">
        <f>IF(('2-⑤会員名簿'!I86)="","",(('2-⑤会員名簿'!I86)))</f>
        <v/>
      </c>
    </row>
    <row r="87" spans="2:6" ht="22.5" customHeight="1">
      <c r="B87" s="52">
        <f t="shared" si="0"/>
        <v>83</v>
      </c>
      <c r="C87" s="55" t="str">
        <f t="shared" si="3"/>
        <v/>
      </c>
      <c r="D87" s="603" t="str">
        <f>IF(F87="","",'2-⑤会員名簿'!F87)</f>
        <v/>
      </c>
      <c r="E87" s="66"/>
      <c r="F87" s="64" t="str">
        <f>IF(('2-⑤会員名簿'!I87)="","",(('2-⑤会員名簿'!I87)))</f>
        <v/>
      </c>
    </row>
    <row r="88" spans="2:6" ht="22.5" customHeight="1">
      <c r="B88" s="52">
        <f t="shared" si="0"/>
        <v>84</v>
      </c>
      <c r="C88" s="55" t="str">
        <f t="shared" si="3"/>
        <v/>
      </c>
      <c r="D88" s="603" t="str">
        <f>IF(F88="","",'2-⑤会員名簿'!F88)</f>
        <v/>
      </c>
      <c r="E88" s="66"/>
      <c r="F88" s="64" t="str">
        <f>IF(('2-⑤会員名簿'!I88)="","",(('2-⑤会員名簿'!I88)))</f>
        <v/>
      </c>
    </row>
    <row r="89" spans="2:6" ht="22.5" customHeight="1">
      <c r="B89" s="52">
        <f t="shared" si="0"/>
        <v>85</v>
      </c>
      <c r="C89" s="55" t="str">
        <f t="shared" si="3"/>
        <v/>
      </c>
      <c r="D89" s="603" t="str">
        <f>IF(F89="","",'2-⑤会員名簿'!F89)</f>
        <v/>
      </c>
      <c r="E89" s="66"/>
      <c r="F89" s="64" t="str">
        <f>IF(('2-⑤会員名簿'!I89)="","",(('2-⑤会員名簿'!I89)))</f>
        <v/>
      </c>
    </row>
    <row r="90" spans="2:6" ht="22.5" customHeight="1">
      <c r="B90" s="52">
        <f t="shared" si="0"/>
        <v>86</v>
      </c>
      <c r="C90" s="55" t="str">
        <f t="shared" si="3"/>
        <v/>
      </c>
      <c r="D90" s="603" t="str">
        <f>IF(F90="","",'2-⑤会員名簿'!F90)</f>
        <v/>
      </c>
      <c r="E90" s="66"/>
      <c r="F90" s="64" t="str">
        <f>IF(('2-⑤会員名簿'!I90)="","",(('2-⑤会員名簿'!I90)))</f>
        <v/>
      </c>
    </row>
    <row r="91" spans="2:6" ht="22.5" customHeight="1">
      <c r="B91" s="52">
        <f t="shared" si="0"/>
        <v>87</v>
      </c>
      <c r="C91" s="55" t="str">
        <f t="shared" si="3"/>
        <v/>
      </c>
      <c r="D91" s="603" t="str">
        <f>IF(F91="","",'2-⑤会員名簿'!F91)</f>
        <v/>
      </c>
      <c r="E91" s="66"/>
      <c r="F91" s="64" t="str">
        <f>IF(('2-⑤会員名簿'!I91)="","",(('2-⑤会員名簿'!I91)))</f>
        <v/>
      </c>
    </row>
    <row r="92" spans="2:6" ht="22.5" customHeight="1">
      <c r="B92" s="52">
        <f t="shared" si="0"/>
        <v>88</v>
      </c>
      <c r="C92" s="55" t="str">
        <f t="shared" si="3"/>
        <v/>
      </c>
      <c r="D92" s="603" t="str">
        <f>IF(F92="","",'2-⑤会員名簿'!F92)</f>
        <v/>
      </c>
      <c r="E92" s="66"/>
      <c r="F92" s="64" t="str">
        <f>IF(('2-⑤会員名簿'!I92)="","",(('2-⑤会員名簿'!I92)))</f>
        <v/>
      </c>
    </row>
    <row r="93" spans="2:6" ht="22.5" customHeight="1">
      <c r="B93" s="52">
        <f t="shared" si="0"/>
        <v>89</v>
      </c>
      <c r="C93" s="55" t="str">
        <f t="shared" si="3"/>
        <v/>
      </c>
      <c r="D93" s="603" t="str">
        <f>IF(F93="","",'2-⑤会員名簿'!F93)</f>
        <v/>
      </c>
      <c r="E93" s="66"/>
      <c r="F93" s="64" t="str">
        <f>IF(('2-⑤会員名簿'!I93)="","",(('2-⑤会員名簿'!I93)))</f>
        <v/>
      </c>
    </row>
    <row r="94" spans="2:6" ht="22.5" customHeight="1">
      <c r="B94" s="52">
        <f t="shared" si="0"/>
        <v>90</v>
      </c>
      <c r="C94" s="55" t="str">
        <f t="shared" si="3"/>
        <v/>
      </c>
      <c r="D94" s="603" t="str">
        <f>IF(F94="","",'2-⑤会員名簿'!F94)</f>
        <v/>
      </c>
      <c r="E94" s="66"/>
      <c r="F94" s="64" t="str">
        <f>IF(('2-⑤会員名簿'!I94)="","",(('2-⑤会員名簿'!I94)))</f>
        <v/>
      </c>
    </row>
    <row r="95" spans="2:6" ht="22.5" customHeight="1">
      <c r="B95" s="52">
        <f t="shared" si="0"/>
        <v>91</v>
      </c>
      <c r="C95" s="55" t="str">
        <f t="shared" si="3"/>
        <v/>
      </c>
      <c r="D95" s="603" t="str">
        <f>IF(F95="","",'2-⑤会員名簿'!F95)</f>
        <v/>
      </c>
      <c r="E95" s="66"/>
      <c r="F95" s="64" t="str">
        <f>IF(('2-⑤会員名簿'!I95)="","",(('2-⑤会員名簿'!I95)))</f>
        <v/>
      </c>
    </row>
    <row r="96" spans="2:6" ht="22.5" customHeight="1">
      <c r="B96" s="52">
        <f t="shared" si="0"/>
        <v>92</v>
      </c>
      <c r="C96" s="55" t="str">
        <f t="shared" si="3"/>
        <v/>
      </c>
      <c r="D96" s="603" t="str">
        <f>IF(F96="","",'2-⑤会員名簿'!F96)</f>
        <v/>
      </c>
      <c r="E96" s="66"/>
      <c r="F96" s="64" t="str">
        <f>IF(('2-⑤会員名簿'!I96)="","",(('2-⑤会員名簿'!I96)))</f>
        <v/>
      </c>
    </row>
    <row r="97" spans="2:6" ht="22.5" customHeight="1">
      <c r="B97" s="52">
        <f t="shared" si="0"/>
        <v>93</v>
      </c>
      <c r="C97" s="55" t="str">
        <f t="shared" si="3"/>
        <v/>
      </c>
      <c r="D97" s="603" t="str">
        <f>IF(F97="","",'2-⑤会員名簿'!F97)</f>
        <v/>
      </c>
      <c r="E97" s="66"/>
      <c r="F97" s="64" t="str">
        <f>IF(('2-⑤会員名簿'!I97)="","",(('2-⑤会員名簿'!I97)))</f>
        <v/>
      </c>
    </row>
    <row r="98" spans="2:6" ht="22.5" customHeight="1">
      <c r="B98" s="52">
        <f t="shared" si="0"/>
        <v>94</v>
      </c>
      <c r="C98" s="55" t="str">
        <f t="shared" si="3"/>
        <v/>
      </c>
      <c r="D98" s="603" t="str">
        <f>IF(F98="","",'2-⑤会員名簿'!F98)</f>
        <v/>
      </c>
      <c r="E98" s="66"/>
      <c r="F98" s="64" t="str">
        <f>IF(('2-⑤会員名簿'!I98)="","",(('2-⑤会員名簿'!I98)))</f>
        <v/>
      </c>
    </row>
    <row r="99" spans="2:6" ht="22.5" customHeight="1">
      <c r="B99" s="52">
        <f t="shared" si="0"/>
        <v>95</v>
      </c>
      <c r="C99" s="55" t="str">
        <f t="shared" si="3"/>
        <v/>
      </c>
      <c r="D99" s="603" t="str">
        <f>IF(F99="","",'2-⑤会員名簿'!F99)</f>
        <v/>
      </c>
      <c r="E99" s="66"/>
      <c r="F99" s="64" t="str">
        <f>IF(('2-⑤会員名簿'!I99)="","",(('2-⑤会員名簿'!I99)))</f>
        <v/>
      </c>
    </row>
    <row r="100" spans="2:6" ht="22.5" customHeight="1">
      <c r="B100" s="52">
        <f t="shared" si="0"/>
        <v>96</v>
      </c>
      <c r="C100" s="55" t="str">
        <f t="shared" si="3"/>
        <v/>
      </c>
      <c r="D100" s="603" t="str">
        <f>IF(F100="","",'2-⑤会員名簿'!F100)</f>
        <v/>
      </c>
      <c r="E100" s="66"/>
      <c r="F100" s="64" t="str">
        <f>IF(('2-⑤会員名簿'!I100)="","",(('2-⑤会員名簿'!I100)))</f>
        <v/>
      </c>
    </row>
    <row r="101" spans="2:6" ht="22.5" customHeight="1">
      <c r="B101" s="52">
        <f t="shared" si="0"/>
        <v>97</v>
      </c>
      <c r="C101" s="55" t="str">
        <f t="shared" si="3"/>
        <v/>
      </c>
      <c r="D101" s="603" t="str">
        <f>IF(F101="","",'2-⑤会員名簿'!F101)</f>
        <v/>
      </c>
      <c r="E101" s="66"/>
      <c r="F101" s="64" t="str">
        <f>IF(('2-⑤会員名簿'!I101)="","",(('2-⑤会員名簿'!I101)))</f>
        <v/>
      </c>
    </row>
    <row r="102" spans="2:6" ht="22.5" customHeight="1">
      <c r="B102" s="52">
        <f t="shared" si="0"/>
        <v>98</v>
      </c>
      <c r="C102" s="55" t="str">
        <f t="shared" si="3"/>
        <v/>
      </c>
      <c r="D102" s="603" t="str">
        <f>IF(F102="","",'2-⑤会員名簿'!F102)</f>
        <v/>
      </c>
      <c r="E102" s="66"/>
      <c r="F102" s="64" t="str">
        <f>IF(('2-⑤会員名簿'!I102)="","",(('2-⑤会員名簿'!I102)))</f>
        <v/>
      </c>
    </row>
    <row r="103" spans="2:6" ht="22.5" customHeight="1">
      <c r="B103" s="52">
        <f t="shared" si="0"/>
        <v>99</v>
      </c>
      <c r="C103" s="55" t="str">
        <f t="shared" si="3"/>
        <v/>
      </c>
      <c r="D103" s="603" t="str">
        <f>IF(F103="","",'2-⑤会員名簿'!F103)</f>
        <v/>
      </c>
      <c r="E103" s="66"/>
      <c r="F103" s="64" t="str">
        <f>IF(('2-⑤会員名簿'!I103)="","",(('2-⑤会員名簿'!I103)))</f>
        <v/>
      </c>
    </row>
    <row r="104" spans="2:6" ht="22.5" customHeight="1">
      <c r="B104" s="52">
        <f t="shared" si="0"/>
        <v>100</v>
      </c>
      <c r="C104" s="55" t="str">
        <f t="shared" si="3"/>
        <v/>
      </c>
      <c r="D104" s="603" t="str">
        <f>IF(F104="","",'2-⑤会員名簿'!F104)</f>
        <v/>
      </c>
      <c r="E104" s="66"/>
      <c r="F104" s="64" t="str">
        <f>IF(('2-⑤会員名簿'!I104)="","",(('2-⑤会員名簿'!I104)))</f>
        <v/>
      </c>
    </row>
    <row r="105" spans="2:6" ht="22.5" customHeight="1">
      <c r="B105" s="52">
        <f t="shared" si="0"/>
        <v>101</v>
      </c>
      <c r="C105" s="55" t="str">
        <f t="shared" si="3"/>
        <v/>
      </c>
      <c r="D105" s="603" t="str">
        <f>IF(F105="","",'2-⑤会員名簿'!F105)</f>
        <v/>
      </c>
      <c r="E105" s="66"/>
      <c r="F105" s="64" t="str">
        <f>IF(('2-⑤会員名簿'!I105)="","",(('2-⑤会員名簿'!I105)))</f>
        <v/>
      </c>
    </row>
    <row r="106" spans="2:6" ht="22.5" customHeight="1">
      <c r="B106" s="52">
        <f t="shared" si="0"/>
        <v>102</v>
      </c>
      <c r="C106" s="55" t="str">
        <f t="shared" si="3"/>
        <v/>
      </c>
      <c r="D106" s="603" t="str">
        <f>IF(F106="","",'2-⑤会員名簿'!F106)</f>
        <v/>
      </c>
      <c r="E106" s="66"/>
      <c r="F106" s="64" t="str">
        <f>IF(('2-⑤会員名簿'!I106)="","",(('2-⑤会員名簿'!I106)))</f>
        <v/>
      </c>
    </row>
    <row r="107" spans="2:6" ht="22.5" customHeight="1">
      <c r="B107" s="52">
        <f t="shared" si="0"/>
        <v>103</v>
      </c>
      <c r="C107" s="55" t="str">
        <f t="shared" si="3"/>
        <v/>
      </c>
      <c r="D107" s="603" t="str">
        <f>IF(F107="","",'2-⑤会員名簿'!F107)</f>
        <v/>
      </c>
      <c r="E107" s="66"/>
      <c r="F107" s="64" t="str">
        <f>IF(('2-⑤会員名簿'!I107)="","",(('2-⑤会員名簿'!I107)))</f>
        <v/>
      </c>
    </row>
    <row r="108" spans="2:6" ht="22.5" customHeight="1">
      <c r="B108" s="52">
        <f t="shared" si="0"/>
        <v>104</v>
      </c>
      <c r="C108" s="55" t="str">
        <f t="shared" si="3"/>
        <v/>
      </c>
      <c r="D108" s="603" t="str">
        <f>IF(F108="","",'2-⑤会員名簿'!F108)</f>
        <v/>
      </c>
      <c r="E108" s="66"/>
      <c r="F108" s="64" t="str">
        <f>IF(('2-⑤会員名簿'!I108)="","",(('2-⑤会員名簿'!I108)))</f>
        <v/>
      </c>
    </row>
    <row r="109" spans="2:6" ht="22.5" customHeight="1">
      <c r="B109" s="52">
        <f t="shared" si="0"/>
        <v>105</v>
      </c>
      <c r="C109" s="55" t="str">
        <f t="shared" si="3"/>
        <v/>
      </c>
      <c r="D109" s="603" t="str">
        <f>IF(F109="","",'2-⑤会員名簿'!F109)</f>
        <v/>
      </c>
      <c r="E109" s="66"/>
      <c r="F109" s="64" t="str">
        <f>IF(('2-⑤会員名簿'!I109)="","",(('2-⑤会員名簿'!I109)))</f>
        <v/>
      </c>
    </row>
    <row r="110" spans="2:6" ht="22.5" customHeight="1">
      <c r="B110" s="52">
        <f t="shared" si="0"/>
        <v>106</v>
      </c>
      <c r="C110" s="55" t="str">
        <f t="shared" si="3"/>
        <v/>
      </c>
      <c r="D110" s="603" t="str">
        <f>IF(F110="","",'2-⑤会員名簿'!F110)</f>
        <v/>
      </c>
      <c r="E110" s="66"/>
      <c r="F110" s="64" t="str">
        <f>IF(('2-⑤会員名簿'!I110)="","",(('2-⑤会員名簿'!I110)))</f>
        <v/>
      </c>
    </row>
    <row r="111" spans="2:6" ht="22.5" customHeight="1">
      <c r="B111" s="52">
        <f t="shared" si="0"/>
        <v>107</v>
      </c>
      <c r="C111" s="55" t="str">
        <f t="shared" si="3"/>
        <v/>
      </c>
      <c r="D111" s="603" t="str">
        <f>IF(F111="","",'2-⑤会員名簿'!F111)</f>
        <v/>
      </c>
      <c r="E111" s="66"/>
      <c r="F111" s="64" t="str">
        <f>IF(('2-⑤会員名簿'!I111)="","",(('2-⑤会員名簿'!I111)))</f>
        <v/>
      </c>
    </row>
    <row r="112" spans="2:6" ht="22.5" customHeight="1">
      <c r="B112" s="52">
        <f t="shared" si="0"/>
        <v>108</v>
      </c>
      <c r="C112" s="55" t="str">
        <f t="shared" si="3"/>
        <v/>
      </c>
      <c r="D112" s="603" t="str">
        <f>IF(F112="","",'2-⑤会員名簿'!F112)</f>
        <v/>
      </c>
      <c r="E112" s="66"/>
      <c r="F112" s="64" t="str">
        <f>IF(('2-⑤会員名簿'!I112)="","",(('2-⑤会員名簿'!I112)))</f>
        <v/>
      </c>
    </row>
    <row r="113" spans="1:6" ht="22.5" customHeight="1">
      <c r="B113" s="52">
        <f t="shared" si="0"/>
        <v>109</v>
      </c>
      <c r="C113" s="55" t="str">
        <f t="shared" si="3"/>
        <v/>
      </c>
      <c r="D113" s="603" t="str">
        <f>IF(F113="","",'2-⑤会員名簿'!F113)</f>
        <v/>
      </c>
      <c r="E113" s="66"/>
      <c r="F113" s="64" t="str">
        <f>IF(('2-⑤会員名簿'!I113)="","",(('2-⑤会員名簿'!I113)))</f>
        <v/>
      </c>
    </row>
    <row r="114" spans="1:6" ht="22.5" customHeight="1">
      <c r="B114" s="52">
        <f t="shared" si="0"/>
        <v>110</v>
      </c>
      <c r="C114" s="55" t="str">
        <f t="shared" si="3"/>
        <v/>
      </c>
      <c r="D114" s="603" t="str">
        <f>IF(F114="","",'2-⑤会員名簿'!F114)</f>
        <v/>
      </c>
      <c r="E114" s="66"/>
      <c r="F114" s="64" t="str">
        <f>IF(('2-⑤会員名簿'!I114)="","",(('2-⑤会員名簿'!I114)))</f>
        <v/>
      </c>
    </row>
    <row r="115" spans="1:6" ht="22.5" customHeight="1">
      <c r="B115" s="52">
        <f t="shared" si="0"/>
        <v>111</v>
      </c>
      <c r="C115" s="55" t="str">
        <f t="shared" si="3"/>
        <v/>
      </c>
      <c r="D115" s="603" t="str">
        <f>IF(F115="","",'2-⑤会員名簿'!F115)</f>
        <v/>
      </c>
      <c r="E115" s="66"/>
      <c r="F115" s="64" t="str">
        <f>IF(('2-⑤会員名簿'!I115)="","",(('2-⑤会員名簿'!I115)))</f>
        <v/>
      </c>
    </row>
    <row r="116" spans="1:6" ht="22.5" customHeight="1">
      <c r="B116" s="52">
        <f t="shared" si="0"/>
        <v>112</v>
      </c>
      <c r="C116" s="55" t="str">
        <f t="shared" si="3"/>
        <v/>
      </c>
      <c r="D116" s="603" t="str">
        <f>IF(F116="","",'2-⑤会員名簿'!F116)</f>
        <v/>
      </c>
      <c r="E116" s="66"/>
      <c r="F116" s="64" t="str">
        <f>IF(('2-⑤会員名簿'!I116)="","",(('2-⑤会員名簿'!I116)))</f>
        <v/>
      </c>
    </row>
    <row r="117" spans="1:6" ht="22.5" customHeight="1">
      <c r="B117" s="52">
        <f t="shared" si="0"/>
        <v>113</v>
      </c>
      <c r="C117" s="55" t="str">
        <f t="shared" si="3"/>
        <v/>
      </c>
      <c r="D117" s="603" t="str">
        <f>IF(F117="","",'2-⑤会員名簿'!F117)</f>
        <v/>
      </c>
      <c r="E117" s="66"/>
      <c r="F117" s="64" t="str">
        <f>IF(('2-⑤会員名簿'!I117)="","",(('2-⑤会員名簿'!I117)))</f>
        <v/>
      </c>
    </row>
    <row r="118" spans="1:6" ht="22.5" customHeight="1">
      <c r="B118" s="52">
        <f t="shared" si="0"/>
        <v>114</v>
      </c>
      <c r="C118" s="55" t="str">
        <f t="shared" si="3"/>
        <v/>
      </c>
      <c r="D118" s="603" t="str">
        <f>IF(F118="","",'2-⑤会員名簿'!F118)</f>
        <v/>
      </c>
      <c r="E118" s="66"/>
      <c r="F118" s="64" t="str">
        <f>IF(('2-⑤会員名簿'!I118)="","",(('2-⑤会員名簿'!I118)))</f>
        <v/>
      </c>
    </row>
    <row r="119" spans="1:6" ht="22.5" customHeight="1">
      <c r="B119" s="52">
        <f t="shared" si="0"/>
        <v>115</v>
      </c>
      <c r="C119" s="55" t="str">
        <f t="shared" ref="C119:C121" si="4">IF(F119="","",DATEDIF(F119,$K$17,"Y"))</f>
        <v/>
      </c>
      <c r="D119" s="603" t="str">
        <f>IF(F119="","",'2-⑤会員名簿'!F119)</f>
        <v/>
      </c>
      <c r="E119" s="66"/>
      <c r="F119" s="64" t="str">
        <f>IF(('2-⑤会員名簿'!I119)="","",(('2-⑤会員名簿'!I119)))</f>
        <v/>
      </c>
    </row>
    <row r="120" spans="1:6" ht="22.5" customHeight="1">
      <c r="B120" s="52">
        <f t="shared" ref="B120:B154" si="5">ROW()-4</f>
        <v>116</v>
      </c>
      <c r="C120" s="55" t="str">
        <f t="shared" si="4"/>
        <v/>
      </c>
      <c r="D120" s="603" t="str">
        <f>IF(F120="","",'2-⑤会員名簿'!F120)</f>
        <v/>
      </c>
      <c r="E120" s="66"/>
      <c r="F120" s="64" t="str">
        <f>IF(('2-⑤会員名簿'!I120)="","",(('2-⑤会員名簿'!I120)))</f>
        <v/>
      </c>
    </row>
    <row r="121" spans="1:6" ht="22.5" customHeight="1">
      <c r="B121" s="52">
        <f t="shared" si="5"/>
        <v>117</v>
      </c>
      <c r="C121" s="55" t="str">
        <f t="shared" si="4"/>
        <v/>
      </c>
      <c r="D121" s="603" t="str">
        <f>IF(F121="","",'2-⑤会員名簿'!F121)</f>
        <v/>
      </c>
      <c r="E121" s="66"/>
      <c r="F121" s="64" t="str">
        <f>IF(('2-⑤会員名簿'!I121)="","",(('2-⑤会員名簿'!I121)))</f>
        <v/>
      </c>
    </row>
    <row r="122" spans="1:6" ht="22.5" customHeight="1">
      <c r="B122" s="52">
        <f t="shared" si="5"/>
        <v>118</v>
      </c>
      <c r="C122" s="55" t="str">
        <f t="shared" ref="C122:C154" si="6">IF(F122="","",DATEDIF(F122,$K$17,"Y"))</f>
        <v/>
      </c>
      <c r="D122" s="603" t="str">
        <f>IF(F122="","",'2-⑤会員名簿'!F122)</f>
        <v/>
      </c>
      <c r="E122" s="66"/>
      <c r="F122" s="64" t="str">
        <f>IF(('2-⑤会員名簿'!I122)="","",(('2-⑤会員名簿'!I122)))</f>
        <v/>
      </c>
    </row>
    <row r="123" spans="1:6" ht="22.5" customHeight="1">
      <c r="A123" s="1"/>
      <c r="B123" s="52">
        <f t="shared" si="5"/>
        <v>119</v>
      </c>
      <c r="C123" s="55" t="str">
        <f t="shared" si="6"/>
        <v/>
      </c>
      <c r="D123" s="603" t="str">
        <f>IF(F123="","",'2-⑤会員名簿'!F123)</f>
        <v/>
      </c>
      <c r="E123" s="66"/>
      <c r="F123" s="64" t="str">
        <f>IF(('2-⑤会員名簿'!I123)="","",(('2-⑤会員名簿'!I123)))</f>
        <v/>
      </c>
    </row>
    <row r="124" spans="1:6" ht="22.5" customHeight="1">
      <c r="B124" s="52">
        <f t="shared" si="5"/>
        <v>120</v>
      </c>
      <c r="C124" s="55" t="str">
        <f t="shared" si="6"/>
        <v/>
      </c>
      <c r="D124" s="603" t="str">
        <f>IF(F124="","",'2-⑤会員名簿'!F124)</f>
        <v/>
      </c>
      <c r="E124" s="66"/>
      <c r="F124" s="64" t="str">
        <f>IF(('2-⑤会員名簿'!I124)="","",(('2-⑤会員名簿'!I124)))</f>
        <v/>
      </c>
    </row>
    <row r="125" spans="1:6" ht="22.5" customHeight="1">
      <c r="B125" s="52">
        <f t="shared" si="5"/>
        <v>121</v>
      </c>
      <c r="C125" s="55" t="str">
        <f t="shared" si="6"/>
        <v/>
      </c>
      <c r="D125" s="603" t="str">
        <f>IF(F125="","",'2-⑤会員名簿'!F125)</f>
        <v/>
      </c>
      <c r="E125" s="66"/>
      <c r="F125" s="64" t="str">
        <f>IF(('2-⑤会員名簿'!I125)="","",(('2-⑤会員名簿'!I125)))</f>
        <v/>
      </c>
    </row>
    <row r="126" spans="1:6" ht="22.5" customHeight="1">
      <c r="B126" s="52">
        <f t="shared" si="5"/>
        <v>122</v>
      </c>
      <c r="C126" s="55" t="str">
        <f t="shared" si="6"/>
        <v/>
      </c>
      <c r="D126" s="603" t="str">
        <f>IF(F126="","",'2-⑤会員名簿'!F126)</f>
        <v/>
      </c>
      <c r="E126" s="66"/>
      <c r="F126" s="64" t="str">
        <f>IF(('2-⑤会員名簿'!I126)="","",(('2-⑤会員名簿'!I126)))</f>
        <v/>
      </c>
    </row>
    <row r="127" spans="1:6" ht="22.5" customHeight="1">
      <c r="B127" s="52">
        <f t="shared" si="5"/>
        <v>123</v>
      </c>
      <c r="C127" s="55" t="str">
        <f t="shared" si="6"/>
        <v/>
      </c>
      <c r="D127" s="603" t="str">
        <f>IF(F127="","",'2-⑤会員名簿'!F127)</f>
        <v/>
      </c>
      <c r="E127" s="66"/>
      <c r="F127" s="64" t="str">
        <f>IF(('2-⑤会員名簿'!I127)="","",(('2-⑤会員名簿'!I127)))</f>
        <v/>
      </c>
    </row>
    <row r="128" spans="1:6" ht="22.5" customHeight="1">
      <c r="B128" s="52">
        <f t="shared" si="5"/>
        <v>124</v>
      </c>
      <c r="C128" s="55" t="str">
        <f t="shared" si="6"/>
        <v/>
      </c>
      <c r="D128" s="603" t="str">
        <f>IF(F128="","",'2-⑤会員名簿'!F128)</f>
        <v/>
      </c>
      <c r="E128" s="66"/>
      <c r="F128" s="64" t="str">
        <f>IF(('2-⑤会員名簿'!I128)="","",(('2-⑤会員名簿'!I128)))</f>
        <v/>
      </c>
    </row>
    <row r="129" spans="1:6" ht="22.5" customHeight="1">
      <c r="B129" s="52">
        <f t="shared" si="5"/>
        <v>125</v>
      </c>
      <c r="C129" s="55" t="str">
        <f t="shared" si="6"/>
        <v/>
      </c>
      <c r="D129" s="603" t="str">
        <f>IF(F129="","",'2-⑤会員名簿'!F129)</f>
        <v/>
      </c>
      <c r="E129" s="66"/>
      <c r="F129" s="64" t="str">
        <f>IF(('2-⑤会員名簿'!I129)="","",(('2-⑤会員名簿'!I129)))</f>
        <v/>
      </c>
    </row>
    <row r="130" spans="1:6" ht="22.5" customHeight="1">
      <c r="B130" s="52">
        <f t="shared" si="5"/>
        <v>126</v>
      </c>
      <c r="C130" s="55" t="str">
        <f t="shared" si="6"/>
        <v/>
      </c>
      <c r="D130" s="603" t="str">
        <f>IF(F130="","",'2-⑤会員名簿'!F130)</f>
        <v/>
      </c>
      <c r="E130" s="66"/>
      <c r="F130" s="64" t="str">
        <f>IF(('2-⑤会員名簿'!I130)="","",(('2-⑤会員名簿'!I130)))</f>
        <v/>
      </c>
    </row>
    <row r="131" spans="1:6" ht="22.5" customHeight="1">
      <c r="B131" s="52">
        <f t="shared" si="5"/>
        <v>127</v>
      </c>
      <c r="C131" s="55" t="str">
        <f t="shared" si="6"/>
        <v/>
      </c>
      <c r="D131" s="603" t="str">
        <f>IF(F131="","",'2-⑤会員名簿'!F131)</f>
        <v/>
      </c>
      <c r="E131" s="66"/>
      <c r="F131" s="64" t="str">
        <f>IF(('2-⑤会員名簿'!I131)="","",(('2-⑤会員名簿'!I131)))</f>
        <v/>
      </c>
    </row>
    <row r="132" spans="1:6" ht="22.5" customHeight="1">
      <c r="B132" s="52">
        <f t="shared" si="5"/>
        <v>128</v>
      </c>
      <c r="C132" s="55" t="str">
        <f t="shared" si="6"/>
        <v/>
      </c>
      <c r="D132" s="603" t="str">
        <f>IF(F132="","",'2-⑤会員名簿'!F132)</f>
        <v/>
      </c>
      <c r="E132" s="66"/>
      <c r="F132" s="64" t="str">
        <f>IF(('2-⑤会員名簿'!I132)="","",(('2-⑤会員名簿'!I132)))</f>
        <v/>
      </c>
    </row>
    <row r="133" spans="1:6" ht="22.5" customHeight="1">
      <c r="B133" s="52">
        <f t="shared" si="5"/>
        <v>129</v>
      </c>
      <c r="C133" s="55" t="str">
        <f t="shared" si="6"/>
        <v/>
      </c>
      <c r="D133" s="603" t="str">
        <f>IF(F133="","",'2-⑤会員名簿'!F133)</f>
        <v/>
      </c>
      <c r="E133" s="66"/>
      <c r="F133" s="64" t="str">
        <f>IF(('2-⑤会員名簿'!I133)="","",(('2-⑤会員名簿'!I133)))</f>
        <v/>
      </c>
    </row>
    <row r="134" spans="1:6" ht="22.5" customHeight="1">
      <c r="B134" s="52">
        <f t="shared" si="5"/>
        <v>130</v>
      </c>
      <c r="C134" s="55" t="str">
        <f t="shared" si="6"/>
        <v/>
      </c>
      <c r="D134" s="603" t="str">
        <f>IF(F134="","",'2-⑤会員名簿'!F134)</f>
        <v/>
      </c>
      <c r="E134" s="66"/>
      <c r="F134" s="64" t="str">
        <f>IF(('2-⑤会員名簿'!I134)="","",(('2-⑤会員名簿'!I134)))</f>
        <v/>
      </c>
    </row>
    <row r="135" spans="1:6" ht="22.5" customHeight="1">
      <c r="B135" s="52">
        <f t="shared" si="5"/>
        <v>131</v>
      </c>
      <c r="C135" s="55" t="str">
        <f t="shared" si="6"/>
        <v/>
      </c>
      <c r="D135" s="603" t="str">
        <f>IF(F135="","",'2-⑤会員名簿'!F135)</f>
        <v/>
      </c>
      <c r="E135" s="66"/>
      <c r="F135" s="64" t="str">
        <f>IF(('2-⑤会員名簿'!I135)="","",(('2-⑤会員名簿'!I135)))</f>
        <v/>
      </c>
    </row>
    <row r="136" spans="1:6" ht="22.5" customHeight="1">
      <c r="B136" s="52">
        <f t="shared" si="5"/>
        <v>132</v>
      </c>
      <c r="C136" s="55" t="str">
        <f t="shared" si="6"/>
        <v/>
      </c>
      <c r="D136" s="603" t="str">
        <f>IF(F136="","",'2-⑤会員名簿'!F136)</f>
        <v/>
      </c>
      <c r="E136" s="66"/>
      <c r="F136" s="64" t="str">
        <f>IF(('2-⑤会員名簿'!I136)="","",(('2-⑤会員名簿'!I136)))</f>
        <v/>
      </c>
    </row>
    <row r="137" spans="1:6" ht="22.5" customHeight="1">
      <c r="B137" s="52">
        <f t="shared" si="5"/>
        <v>133</v>
      </c>
      <c r="C137" s="55" t="str">
        <f t="shared" si="6"/>
        <v/>
      </c>
      <c r="D137" s="603" t="str">
        <f>IF(F137="","",'2-⑤会員名簿'!F137)</f>
        <v/>
      </c>
      <c r="E137" s="66"/>
      <c r="F137" s="64" t="str">
        <f>IF(('2-⑤会員名簿'!I137)="","",(('2-⑤会員名簿'!I137)))</f>
        <v/>
      </c>
    </row>
    <row r="138" spans="1:6" ht="22.5" customHeight="1">
      <c r="B138" s="52">
        <f t="shared" si="5"/>
        <v>134</v>
      </c>
      <c r="C138" s="55" t="str">
        <f t="shared" si="6"/>
        <v/>
      </c>
      <c r="D138" s="603" t="str">
        <f>IF(F138="","",'2-⑤会員名簿'!F138)</f>
        <v/>
      </c>
      <c r="E138" s="66"/>
      <c r="F138" s="64" t="str">
        <f>IF(('2-⑤会員名簿'!I138)="","",(('2-⑤会員名簿'!I138)))</f>
        <v/>
      </c>
    </row>
    <row r="139" spans="1:6" ht="22.5" customHeight="1">
      <c r="B139" s="52">
        <f t="shared" si="5"/>
        <v>135</v>
      </c>
      <c r="C139" s="55" t="str">
        <f t="shared" si="6"/>
        <v/>
      </c>
      <c r="D139" s="603" t="str">
        <f>IF(F139="","",'2-⑤会員名簿'!F139)</f>
        <v/>
      </c>
      <c r="E139" s="66"/>
      <c r="F139" s="64" t="str">
        <f>IF(('2-⑤会員名簿'!I139)="","",(('2-⑤会員名簿'!I139)))</f>
        <v/>
      </c>
    </row>
    <row r="140" spans="1:6" ht="22.5" customHeight="1">
      <c r="B140" s="52">
        <f t="shared" si="5"/>
        <v>136</v>
      </c>
      <c r="C140" s="55" t="str">
        <f t="shared" si="6"/>
        <v/>
      </c>
      <c r="D140" s="603" t="str">
        <f>IF(F140="","",'2-⑤会員名簿'!F140)</f>
        <v/>
      </c>
      <c r="E140" s="66"/>
      <c r="F140" s="64" t="str">
        <f>IF(('2-⑤会員名簿'!I140)="","",(('2-⑤会員名簿'!I140)))</f>
        <v/>
      </c>
    </row>
    <row r="141" spans="1:6" ht="22.5" customHeight="1">
      <c r="B141" s="52">
        <f t="shared" si="5"/>
        <v>137</v>
      </c>
      <c r="C141" s="55" t="str">
        <f t="shared" si="6"/>
        <v/>
      </c>
      <c r="D141" s="603" t="str">
        <f>IF(F141="","",'2-⑤会員名簿'!F141)</f>
        <v/>
      </c>
      <c r="E141" s="66"/>
      <c r="F141" s="64" t="str">
        <f>IF(('2-⑤会員名簿'!I141)="","",(('2-⑤会員名簿'!I141)))</f>
        <v/>
      </c>
    </row>
    <row r="142" spans="1:6" ht="22.5" customHeight="1">
      <c r="B142" s="52">
        <f t="shared" si="5"/>
        <v>138</v>
      </c>
      <c r="C142" s="55" t="str">
        <f t="shared" si="6"/>
        <v/>
      </c>
      <c r="D142" s="603" t="str">
        <f>IF(F142="","",'2-⑤会員名簿'!F142)</f>
        <v/>
      </c>
      <c r="E142" s="66"/>
      <c r="F142" s="64" t="str">
        <f>IF(('2-⑤会員名簿'!I142)="","",(('2-⑤会員名簿'!I142)))</f>
        <v/>
      </c>
    </row>
    <row r="143" spans="1:6" ht="22.5" customHeight="1">
      <c r="A143" s="1"/>
      <c r="B143" s="52">
        <f t="shared" si="5"/>
        <v>139</v>
      </c>
      <c r="C143" s="55" t="str">
        <f t="shared" si="6"/>
        <v/>
      </c>
      <c r="D143" s="603" t="str">
        <f>IF(F143="","",'2-⑤会員名簿'!F143)</f>
        <v/>
      </c>
      <c r="E143" s="66"/>
      <c r="F143" s="64" t="str">
        <f>IF(('2-⑤会員名簿'!I143)="","",(('2-⑤会員名簿'!I143)))</f>
        <v/>
      </c>
    </row>
    <row r="144" spans="1:6" ht="22.5" customHeight="1">
      <c r="B144" s="52">
        <f t="shared" si="5"/>
        <v>140</v>
      </c>
      <c r="C144" s="55" t="str">
        <f t="shared" si="6"/>
        <v/>
      </c>
      <c r="D144" s="603" t="str">
        <f>IF(F144="","",'2-⑤会員名簿'!F144)</f>
        <v/>
      </c>
      <c r="E144" s="66"/>
      <c r="F144" s="64" t="str">
        <f>IF(('2-⑤会員名簿'!I144)="","",(('2-⑤会員名簿'!I144)))</f>
        <v/>
      </c>
    </row>
    <row r="145" spans="1:6" ht="22.5" customHeight="1">
      <c r="B145" s="52">
        <f t="shared" si="5"/>
        <v>141</v>
      </c>
      <c r="C145" s="55" t="str">
        <f t="shared" si="6"/>
        <v/>
      </c>
      <c r="D145" s="603" t="str">
        <f>IF(F145="","",'2-⑤会員名簿'!F145)</f>
        <v/>
      </c>
      <c r="E145" s="66"/>
      <c r="F145" s="64" t="str">
        <f>IF(('2-⑤会員名簿'!I145)="","",(('2-⑤会員名簿'!I145)))</f>
        <v/>
      </c>
    </row>
    <row r="146" spans="1:6" ht="22.5" customHeight="1">
      <c r="B146" s="52">
        <f t="shared" si="5"/>
        <v>142</v>
      </c>
      <c r="C146" s="55" t="str">
        <f t="shared" si="6"/>
        <v/>
      </c>
      <c r="D146" s="603" t="str">
        <f>IF(F146="","",'2-⑤会員名簿'!F146)</f>
        <v/>
      </c>
      <c r="E146" s="66"/>
      <c r="F146" s="64" t="str">
        <f>IF(('2-⑤会員名簿'!I146)="","",(('2-⑤会員名簿'!I146)))</f>
        <v/>
      </c>
    </row>
    <row r="147" spans="1:6" ht="22.5" customHeight="1">
      <c r="B147" s="52">
        <f t="shared" si="5"/>
        <v>143</v>
      </c>
      <c r="C147" s="55" t="str">
        <f t="shared" si="6"/>
        <v/>
      </c>
      <c r="D147" s="603" t="str">
        <f>IF(F147="","",'2-⑤会員名簿'!F147)</f>
        <v/>
      </c>
      <c r="E147" s="66"/>
      <c r="F147" s="64" t="str">
        <f>IF(('2-⑤会員名簿'!I147)="","",(('2-⑤会員名簿'!I147)))</f>
        <v/>
      </c>
    </row>
    <row r="148" spans="1:6" ht="22.5" customHeight="1">
      <c r="B148" s="52">
        <f t="shared" si="5"/>
        <v>144</v>
      </c>
      <c r="C148" s="55" t="str">
        <f t="shared" si="6"/>
        <v/>
      </c>
      <c r="D148" s="603" t="str">
        <f>IF(F148="","",'2-⑤会員名簿'!F148)</f>
        <v/>
      </c>
      <c r="E148" s="66"/>
      <c r="F148" s="64" t="str">
        <f>IF(('2-⑤会員名簿'!I148)="","",(('2-⑤会員名簿'!I148)))</f>
        <v/>
      </c>
    </row>
    <row r="149" spans="1:6" ht="22.5" customHeight="1">
      <c r="B149" s="52">
        <f t="shared" si="5"/>
        <v>145</v>
      </c>
      <c r="C149" s="55" t="str">
        <f t="shared" si="6"/>
        <v/>
      </c>
      <c r="D149" s="603" t="str">
        <f>IF(F149="","",'2-⑤会員名簿'!F149)</f>
        <v/>
      </c>
      <c r="E149" s="66"/>
      <c r="F149" s="64" t="str">
        <f>IF(('2-⑤会員名簿'!I149)="","",(('2-⑤会員名簿'!I149)))</f>
        <v/>
      </c>
    </row>
    <row r="150" spans="1:6" ht="22.5" customHeight="1">
      <c r="B150" s="52">
        <f t="shared" si="5"/>
        <v>146</v>
      </c>
      <c r="C150" s="55" t="str">
        <f t="shared" si="6"/>
        <v/>
      </c>
      <c r="D150" s="603" t="str">
        <f>IF(F150="","",'2-⑤会員名簿'!F150)</f>
        <v/>
      </c>
      <c r="E150" s="66"/>
      <c r="F150" s="64" t="str">
        <f>IF(('2-⑤会員名簿'!I150)="","",(('2-⑤会員名簿'!I150)))</f>
        <v/>
      </c>
    </row>
    <row r="151" spans="1:6" ht="22.5" customHeight="1">
      <c r="B151" s="52">
        <f t="shared" si="5"/>
        <v>147</v>
      </c>
      <c r="C151" s="55" t="str">
        <f t="shared" si="6"/>
        <v/>
      </c>
      <c r="D151" s="603" t="str">
        <f>IF(F151="","",'2-⑤会員名簿'!F151)</f>
        <v/>
      </c>
      <c r="E151" s="66"/>
      <c r="F151" s="64" t="str">
        <f>IF(('2-⑤会員名簿'!I151)="","",(('2-⑤会員名簿'!I151)))</f>
        <v/>
      </c>
    </row>
    <row r="152" spans="1:6" ht="22.5" customHeight="1">
      <c r="B152" s="52">
        <f t="shared" si="5"/>
        <v>148</v>
      </c>
      <c r="C152" s="55" t="str">
        <f t="shared" si="6"/>
        <v/>
      </c>
      <c r="D152" s="603" t="str">
        <f>IF(F152="","",'2-⑤会員名簿'!F152)</f>
        <v/>
      </c>
      <c r="E152" s="66"/>
      <c r="F152" s="64" t="str">
        <f>IF(('2-⑤会員名簿'!I152)="","",(('2-⑤会員名簿'!I152)))</f>
        <v/>
      </c>
    </row>
    <row r="153" spans="1:6" ht="22.5" customHeight="1">
      <c r="B153" s="52">
        <f t="shared" si="5"/>
        <v>149</v>
      </c>
      <c r="C153" s="55" t="str">
        <f t="shared" si="6"/>
        <v/>
      </c>
      <c r="D153" s="603" t="str">
        <f>IF(F153="","",'2-⑤会員名簿'!F153)</f>
        <v/>
      </c>
      <c r="E153" s="66"/>
      <c r="F153" s="64" t="str">
        <f>IF(('2-⑤会員名簿'!I153)="","",(('2-⑤会員名簿'!I153)))</f>
        <v/>
      </c>
    </row>
    <row r="154" spans="1:6" ht="22.5" customHeight="1">
      <c r="B154" s="52">
        <f t="shared" si="5"/>
        <v>150</v>
      </c>
      <c r="C154" s="55" t="str">
        <f t="shared" si="6"/>
        <v/>
      </c>
      <c r="D154" s="603" t="str">
        <f>IF(F154="","",'2-⑤会員名簿'!F154)</f>
        <v/>
      </c>
      <c r="E154" s="66"/>
      <c r="F154" s="64" t="str">
        <f>IF(('2-⑤会員名簿'!I154)="","",(('2-⑤会員名簿'!I154)))</f>
        <v/>
      </c>
    </row>
    <row r="155" spans="1:6" ht="22.5" customHeight="1">
      <c r="A155" s="2"/>
      <c r="B155" s="1132" t="s">
        <v>118</v>
      </c>
      <c r="C155" s="593" t="s">
        <v>390</v>
      </c>
      <c r="D155" s="594">
        <f>COUNTIF(D5:D154,"男")</f>
        <v>0</v>
      </c>
    </row>
    <row r="156" spans="1:6" ht="22.5" customHeight="1">
      <c r="A156" s="2"/>
      <c r="B156" s="1133"/>
      <c r="C156" s="593" t="s">
        <v>391</v>
      </c>
      <c r="D156" s="594">
        <f>COUNTIF(D5:D154,"女")</f>
        <v>0</v>
      </c>
    </row>
    <row r="157" spans="1:6" ht="27" customHeight="1">
      <c r="A157" s="2"/>
      <c r="B157" s="1133" t="s">
        <v>184</v>
      </c>
      <c r="C157" s="593" t="s">
        <v>390</v>
      </c>
      <c r="D157" s="595" t="str">
        <f>IF(ISERROR(SUMIF(D5:D154,C157,C5:C154)/D155),"",SUMIF(D5:D154,C157,C5:C154)/D155)</f>
        <v/>
      </c>
    </row>
    <row r="158" spans="1:6" ht="27" customHeight="1">
      <c r="A158" s="2"/>
      <c r="B158" s="1133"/>
      <c r="C158" s="593" t="s">
        <v>391</v>
      </c>
      <c r="D158" s="595" t="str">
        <f>IF(ISERROR(SUMIF(D5:D154,C158,C5:C154)/D156),"",SUMIF(D5:D154,C158,C5:C154)/D156)</f>
        <v/>
      </c>
    </row>
    <row r="159" spans="1:6" ht="22.5" customHeight="1">
      <c r="A159" s="2"/>
      <c r="B159" s="56"/>
      <c r="C159" s="57"/>
      <c r="D159" s="67"/>
    </row>
    <row r="160" spans="1:6" ht="22.5" customHeight="1">
      <c r="A160" s="2"/>
      <c r="B160" s="56"/>
      <c r="C160" s="57"/>
      <c r="D160" s="58"/>
    </row>
    <row r="161" spans="1:13" ht="22.5" customHeight="1">
      <c r="A161" s="2"/>
      <c r="B161" s="45"/>
      <c r="C161" s="45"/>
      <c r="D161" s="45"/>
    </row>
    <row r="162" spans="1:13" ht="22.5" customHeight="1">
      <c r="B162" s="59"/>
      <c r="C162" s="60"/>
      <c r="D162" s="45"/>
    </row>
    <row r="163" spans="1:13" s="7" customFormat="1">
      <c r="A163"/>
      <c r="B163" s="18"/>
      <c r="C163" s="18"/>
      <c r="D163" s="18"/>
      <c r="F163"/>
      <c r="G163"/>
      <c r="H163"/>
      <c r="I163"/>
      <c r="J163"/>
      <c r="K163"/>
      <c r="L163"/>
      <c r="M163"/>
    </row>
    <row r="164" spans="1:13" s="7" customFormat="1">
      <c r="A164"/>
      <c r="B164" s="18"/>
      <c r="C164" s="18"/>
      <c r="D164" s="18"/>
      <c r="F164"/>
      <c r="G164"/>
      <c r="H164"/>
      <c r="I164"/>
      <c r="J164"/>
      <c r="K164"/>
      <c r="L164"/>
      <c r="M164"/>
    </row>
    <row r="165" spans="1:13" s="7" customFormat="1">
      <c r="A165"/>
      <c r="B165" s="18"/>
      <c r="C165" s="18"/>
      <c r="D165" s="18"/>
      <c r="F165"/>
      <c r="G165"/>
      <c r="H165"/>
      <c r="I165"/>
      <c r="J165"/>
      <c r="K165"/>
      <c r="L165"/>
      <c r="M165"/>
    </row>
    <row r="166" spans="1:13" s="7" customFormat="1">
      <c r="A166"/>
      <c r="B166" s="18"/>
      <c r="C166" s="18"/>
      <c r="D166" s="18"/>
      <c r="F166"/>
      <c r="G166"/>
      <c r="H166"/>
      <c r="I166"/>
      <c r="J166"/>
      <c r="K166"/>
      <c r="L166"/>
      <c r="M166"/>
    </row>
    <row r="167" spans="1:13" s="7" customFormat="1">
      <c r="A167"/>
      <c r="B167" s="18"/>
      <c r="C167" s="18"/>
      <c r="D167" s="18"/>
      <c r="F167"/>
      <c r="G167"/>
      <c r="H167"/>
      <c r="I167"/>
      <c r="J167"/>
      <c r="K167"/>
      <c r="L167"/>
      <c r="M167"/>
    </row>
    <row r="168" spans="1:13" s="7" customFormat="1">
      <c r="A168"/>
      <c r="B168" s="18"/>
      <c r="C168" s="18"/>
      <c r="D168" s="18"/>
      <c r="F168"/>
      <c r="G168"/>
      <c r="H168"/>
      <c r="I168"/>
      <c r="J168"/>
      <c r="K168"/>
      <c r="L168"/>
      <c r="M168"/>
    </row>
    <row r="169" spans="1:13" s="7" customFormat="1">
      <c r="A169"/>
      <c r="B169" s="18"/>
      <c r="C169" s="18"/>
      <c r="D169" s="18"/>
      <c r="F169"/>
      <c r="G169"/>
      <c r="H169"/>
      <c r="I169"/>
      <c r="J169"/>
      <c r="K169"/>
      <c r="L169"/>
      <c r="M169"/>
    </row>
  </sheetData>
  <sheetProtection algorithmName="SHA-512" hashValue="6N1Xj1UC01VHhQBmhR+OBEb+yueC6qSSoIFXpAiD5m3nHV7Penvm6TumoWIInn6TXYcA6xZWYILjMWckB3xqKQ==" saltValue="pkwn5bfvq1KN+mvtS1EHuA==" spinCount="100000" sheet="1" objects="1" scenarios="1" selectLockedCells="1"/>
  <mergeCells count="7">
    <mergeCell ref="B155:B156"/>
    <mergeCell ref="B157:B158"/>
    <mergeCell ref="K17:L17"/>
    <mergeCell ref="K3:L3"/>
    <mergeCell ref="B1:G2"/>
    <mergeCell ref="C3:D3"/>
    <mergeCell ref="I5:L5"/>
  </mergeCells>
  <phoneticPr fontId="3"/>
  <conditionalFormatting sqref="D157">
    <cfRule type="expression" dxfId="3" priority="11">
      <formula>$D$157=ERROR</formula>
    </cfRule>
  </conditionalFormatting>
  <conditionalFormatting sqref="D155">
    <cfRule type="expression" dxfId="2" priority="10">
      <formula>$D$155=0</formula>
    </cfRule>
  </conditionalFormatting>
  <conditionalFormatting sqref="D156">
    <cfRule type="expression" dxfId="1" priority="9">
      <formula>$D$156=0</formula>
    </cfRule>
  </conditionalFormatting>
  <conditionalFormatting sqref="K3:L3">
    <cfRule type="expression" dxfId="0" priority="8">
      <formula>$K$3=0</formula>
    </cfRule>
  </conditionalFormatting>
  <dataValidations disablePrompts="1" count="2">
    <dataValidation allowBlank="1" showErrorMessage="1" promptTitle="男、女の選択" prompt="右の▼をクリックして、”男”あるいは”女”を選ぶ。" sqref="D5:D154" xr:uid="{00000000-0002-0000-0C00-000000000000}"/>
    <dataValidation imeMode="off" allowBlank="1" showInputMessage="1" showErrorMessage="1" sqref="C5:C154 F5:F154 K3:L3 J7:K14" xr:uid="{00000000-0002-0000-0C00-000001000000}"/>
  </dataValidations>
  <pageMargins left="0.98425196850393704" right="0.19685039370078741" top="0.59055118110236227" bottom="0.59055118110236227" header="0.39370078740157483" footer="0.39370078740157483"/>
  <pageSetup paperSize="9" orientation="portrait" horizontalDpi="4294967294" r:id="rId1"/>
  <headerFooter alignWithMargins="0"/>
  <rowBreaks count="1" manualBreakCount="1">
    <brk id="39" min="1"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V60"/>
  <sheetViews>
    <sheetView zoomScale="106" zoomScaleNormal="106" workbookViewId="0">
      <selection activeCell="F10" sqref="F10"/>
    </sheetView>
  </sheetViews>
  <sheetFormatPr defaultColWidth="8.765625" defaultRowHeight="12"/>
  <cols>
    <col min="1" max="1" width="0.921875" style="294" customWidth="1"/>
    <col min="2" max="2" width="3.4609375" style="294" customWidth="1"/>
    <col min="3" max="3" width="7" style="294" customWidth="1"/>
    <col min="4" max="4" width="4.921875" style="294" customWidth="1"/>
    <col min="5" max="5" width="8.765625" style="294"/>
    <col min="6" max="6" width="8.69140625" style="294" customWidth="1"/>
    <col min="7" max="7" width="2.69140625" style="294" customWidth="1"/>
    <col min="8" max="8" width="1.4609375" style="294" customWidth="1"/>
    <col min="9" max="9" width="1.69140625" style="294" customWidth="1"/>
    <col min="10" max="10" width="20" style="294" customWidth="1"/>
    <col min="11" max="11" width="11.61328125" style="294" customWidth="1"/>
    <col min="12" max="12" width="1.61328125" style="294" customWidth="1"/>
    <col min="13" max="13" width="2" style="357" customWidth="1"/>
    <col min="14" max="15" width="8.765625" style="294"/>
    <col min="16" max="16" width="10.69140625" style="294" bestFit="1" customWidth="1"/>
    <col min="17" max="17" width="12.07421875" style="294" bestFit="1" customWidth="1"/>
    <col min="18" max="18" width="4.3828125" style="294" bestFit="1" customWidth="1"/>
    <col min="19" max="19" width="7.07421875" style="294" bestFit="1" customWidth="1"/>
    <col min="20" max="16384" width="8.765625" style="294"/>
  </cols>
  <sheetData>
    <row r="1" spans="2:22">
      <c r="K1" s="356"/>
    </row>
    <row r="2" spans="2:22" ht="14.25" customHeight="1">
      <c r="C2" s="358" t="s">
        <v>154</v>
      </c>
      <c r="D2" s="359"/>
      <c r="I2" s="360"/>
      <c r="J2" s="361"/>
      <c r="K2" s="605"/>
    </row>
    <row r="3" spans="2:22" ht="24.75" customHeight="1">
      <c r="B3" s="362"/>
      <c r="C3" s="747">
        <f>手引き!$D$7</f>
        <v>43922</v>
      </c>
      <c r="D3" s="747"/>
      <c r="E3" s="363" t="s">
        <v>94</v>
      </c>
      <c r="F3" s="364"/>
      <c r="G3" s="364"/>
      <c r="H3" s="365"/>
      <c r="I3" s="365"/>
      <c r="J3" s="366"/>
    </row>
    <row r="4" spans="2:22" ht="3" customHeight="1" thickBot="1">
      <c r="B4" s="362"/>
      <c r="C4" s="367"/>
      <c r="D4" s="367"/>
      <c r="E4" s="368"/>
      <c r="F4" s="369"/>
      <c r="G4" s="369"/>
      <c r="H4" s="365"/>
      <c r="I4" s="365"/>
      <c r="J4" s="366"/>
    </row>
    <row r="5" spans="2:22" ht="15" customHeight="1" thickBot="1">
      <c r="B5" s="370" t="s">
        <v>58</v>
      </c>
      <c r="C5" s="371" t="s">
        <v>57</v>
      </c>
      <c r="D5" s="371"/>
      <c r="E5" s="372"/>
      <c r="F5" s="373"/>
      <c r="G5" s="373"/>
      <c r="H5" s="365"/>
      <c r="I5" s="374"/>
      <c r="J5" s="731" t="s">
        <v>49</v>
      </c>
      <c r="K5" s="731"/>
      <c r="L5" s="375"/>
    </row>
    <row r="6" spans="2:22" ht="15" customHeight="1" thickBot="1">
      <c r="B6" s="376">
        <v>1</v>
      </c>
      <c r="C6" s="748" t="s">
        <v>50</v>
      </c>
      <c r="D6" s="719" t="s">
        <v>95</v>
      </c>
      <c r="E6" s="720"/>
      <c r="F6" s="559">
        <f>VLOOKUP(手引き!$V$32,$R$18:$S$25,2,TRUE)</f>
        <v>0</v>
      </c>
      <c r="G6" s="476" t="s">
        <v>338</v>
      </c>
      <c r="H6" s="377"/>
      <c r="I6" s="378"/>
      <c r="J6" s="379"/>
      <c r="K6" s="380"/>
      <c r="L6" s="381"/>
      <c r="M6" s="382">
        <v>6</v>
      </c>
    </row>
    <row r="7" spans="2:22" ht="15" customHeight="1">
      <c r="B7" s="383">
        <v>2</v>
      </c>
      <c r="C7" s="749"/>
      <c r="D7" s="715" t="s">
        <v>36</v>
      </c>
      <c r="E7" s="716"/>
      <c r="F7" s="562">
        <v>4000</v>
      </c>
      <c r="G7" s="477" t="s">
        <v>338</v>
      </c>
      <c r="H7" s="377"/>
      <c r="I7" s="378"/>
      <c r="J7" s="740" t="s">
        <v>139</v>
      </c>
      <c r="K7" s="741"/>
      <c r="L7" s="381"/>
      <c r="M7" s="382">
        <v>7</v>
      </c>
      <c r="N7" s="495"/>
      <c r="O7" s="496"/>
    </row>
    <row r="8" spans="2:22" ht="15" customHeight="1">
      <c r="B8" s="383">
        <v>3</v>
      </c>
      <c r="C8" s="749"/>
      <c r="D8" s="715" t="s">
        <v>37</v>
      </c>
      <c r="E8" s="716"/>
      <c r="F8" s="563">
        <v>6500</v>
      </c>
      <c r="G8" s="491" t="s">
        <v>338</v>
      </c>
      <c r="H8" s="384"/>
      <c r="I8" s="385"/>
      <c r="J8" s="742" t="s">
        <v>140</v>
      </c>
      <c r="K8" s="743"/>
      <c r="L8" s="386"/>
      <c r="M8" s="382">
        <v>8</v>
      </c>
      <c r="N8" s="497"/>
      <c r="O8" s="498"/>
    </row>
    <row r="9" spans="2:22" ht="15" customHeight="1">
      <c r="B9" s="383">
        <v>4</v>
      </c>
      <c r="C9" s="749"/>
      <c r="D9" s="715" t="s">
        <v>38</v>
      </c>
      <c r="E9" s="716"/>
      <c r="F9" s="563">
        <v>1500</v>
      </c>
      <c r="G9" s="491" t="s">
        <v>338</v>
      </c>
      <c r="H9" s="384"/>
      <c r="I9" s="385"/>
      <c r="J9" s="744" t="s">
        <v>141</v>
      </c>
      <c r="K9" s="745"/>
      <c r="L9" s="386"/>
      <c r="M9" s="382">
        <v>9</v>
      </c>
      <c r="N9" s="497"/>
      <c r="O9" s="496"/>
    </row>
    <row r="10" spans="2:22" ht="15" customHeight="1">
      <c r="B10" s="383">
        <v>5</v>
      </c>
      <c r="C10" s="749"/>
      <c r="D10" s="715" t="s">
        <v>66</v>
      </c>
      <c r="E10" s="716"/>
      <c r="F10" s="474"/>
      <c r="G10" s="478" t="s">
        <v>338</v>
      </c>
      <c r="H10" s="377"/>
      <c r="I10" s="378"/>
      <c r="J10" s="492"/>
      <c r="K10" s="493"/>
      <c r="L10" s="381"/>
      <c r="M10" s="382">
        <v>10</v>
      </c>
    </row>
    <row r="11" spans="2:22" ht="15" customHeight="1" thickBot="1">
      <c r="B11" s="387">
        <v>6</v>
      </c>
      <c r="C11" s="750"/>
      <c r="D11" s="717"/>
      <c r="E11" s="718"/>
      <c r="F11" s="475"/>
      <c r="G11" s="479"/>
      <c r="H11" s="377"/>
      <c r="I11" s="378"/>
      <c r="J11" s="732" t="s">
        <v>189</v>
      </c>
      <c r="K11" s="733"/>
      <c r="L11" s="381"/>
      <c r="M11" s="382">
        <v>11</v>
      </c>
    </row>
    <row r="12" spans="2:22" s="355" customFormat="1" ht="15" customHeight="1" thickBot="1">
      <c r="B12" s="388" t="s">
        <v>98</v>
      </c>
      <c r="C12" s="389" t="s">
        <v>67</v>
      </c>
      <c r="D12" s="390"/>
      <c r="E12" s="389"/>
      <c r="F12" s="391"/>
      <c r="G12" s="472"/>
      <c r="H12" s="392"/>
      <c r="I12" s="393"/>
      <c r="L12" s="394"/>
      <c r="M12" s="382">
        <v>12</v>
      </c>
    </row>
    <row r="13" spans="2:22" s="355" customFormat="1" ht="15" customHeight="1">
      <c r="B13" s="376">
        <v>7</v>
      </c>
      <c r="C13" s="723" t="s">
        <v>39</v>
      </c>
      <c r="D13" s="719" t="s">
        <v>95</v>
      </c>
      <c r="E13" s="720"/>
      <c r="F13" s="535">
        <f>VLOOKUP(手引き!V34,$R$18:$S$25,2,TRUE)</f>
        <v>0</v>
      </c>
      <c r="G13" s="525" t="s">
        <v>338</v>
      </c>
      <c r="H13" s="392"/>
      <c r="I13" s="393"/>
      <c r="L13" s="394"/>
      <c r="M13" s="382">
        <v>13</v>
      </c>
      <c r="U13" s="379"/>
      <c r="V13" s="379"/>
    </row>
    <row r="14" spans="2:22" s="355" customFormat="1" ht="15" customHeight="1">
      <c r="B14" s="383">
        <v>8</v>
      </c>
      <c r="C14" s="724"/>
      <c r="D14" s="715" t="s">
        <v>96</v>
      </c>
      <c r="E14" s="716"/>
      <c r="F14" s="480"/>
      <c r="G14" s="526" t="s">
        <v>338</v>
      </c>
      <c r="H14" s="392"/>
      <c r="I14" s="393"/>
      <c r="L14" s="394"/>
      <c r="M14" s="382">
        <v>14</v>
      </c>
      <c r="N14" s="549" t="s">
        <v>394</v>
      </c>
      <c r="O14" s="550"/>
      <c r="P14" s="550"/>
      <c r="Q14" s="550"/>
      <c r="R14" s="550"/>
      <c r="S14" s="550"/>
      <c r="T14" s="550"/>
      <c r="U14" s="550"/>
      <c r="V14" s="379"/>
    </row>
    <row r="15" spans="2:22" s="355" customFormat="1" ht="15" customHeight="1" thickBot="1">
      <c r="B15" s="383">
        <v>9</v>
      </c>
      <c r="C15" s="724"/>
      <c r="D15" s="715" t="s">
        <v>40</v>
      </c>
      <c r="E15" s="716"/>
      <c r="F15" s="481"/>
      <c r="G15" s="526" t="s">
        <v>338</v>
      </c>
      <c r="H15" s="392"/>
      <c r="I15" s="378"/>
      <c r="L15" s="394"/>
      <c r="M15" s="382">
        <v>15</v>
      </c>
      <c r="N15" s="549" t="s">
        <v>393</v>
      </c>
      <c r="O15" s="550"/>
      <c r="P15" s="550"/>
      <c r="Q15" s="550"/>
      <c r="R15" s="550"/>
      <c r="S15" s="550"/>
      <c r="T15" s="550"/>
      <c r="U15" s="550"/>
      <c r="V15" s="379"/>
    </row>
    <row r="16" spans="2:22" s="355" customFormat="1" ht="15" customHeight="1">
      <c r="B16" s="383">
        <v>10</v>
      </c>
      <c r="C16" s="724"/>
      <c r="D16" s="715" t="s">
        <v>48</v>
      </c>
      <c r="E16" s="716"/>
      <c r="F16" s="481"/>
      <c r="G16" s="526" t="s">
        <v>338</v>
      </c>
      <c r="H16" s="392"/>
      <c r="I16" s="393"/>
      <c r="J16" s="734" t="s">
        <v>147</v>
      </c>
      <c r="K16" s="735"/>
      <c r="L16" s="394"/>
      <c r="M16" s="382">
        <v>16</v>
      </c>
    </row>
    <row r="17" spans="2:19" s="355" customFormat="1" ht="15" customHeight="1">
      <c r="B17" s="383">
        <v>11</v>
      </c>
      <c r="C17" s="724"/>
      <c r="D17" s="715" t="s">
        <v>78</v>
      </c>
      <c r="E17" s="716"/>
      <c r="F17" s="481"/>
      <c r="G17" s="526" t="s">
        <v>338</v>
      </c>
      <c r="H17" s="392"/>
      <c r="I17" s="393"/>
      <c r="J17" s="736" t="s">
        <v>148</v>
      </c>
      <c r="K17" s="737"/>
      <c r="L17" s="394"/>
      <c r="M17" s="382">
        <v>17</v>
      </c>
      <c r="P17" s="544" t="s">
        <v>363</v>
      </c>
      <c r="Q17" s="544" t="s">
        <v>364</v>
      </c>
      <c r="R17" s="751" t="s">
        <v>365</v>
      </c>
      <c r="S17" s="752"/>
    </row>
    <row r="18" spans="2:19" s="355" customFormat="1" ht="15" customHeight="1">
      <c r="B18" s="383">
        <v>12</v>
      </c>
      <c r="C18" s="725"/>
      <c r="D18" s="715" t="s">
        <v>41</v>
      </c>
      <c r="E18" s="716"/>
      <c r="F18" s="481"/>
      <c r="G18" s="526" t="s">
        <v>338</v>
      </c>
      <c r="H18" s="392"/>
      <c r="I18" s="393"/>
      <c r="J18" s="736" t="s">
        <v>142</v>
      </c>
      <c r="K18" s="746"/>
      <c r="L18" s="394"/>
      <c r="M18" s="382">
        <v>18</v>
      </c>
      <c r="P18" s="548" t="s">
        <v>366</v>
      </c>
      <c r="Q18" s="545">
        <v>0</v>
      </c>
      <c r="R18" s="546">
        <v>0</v>
      </c>
      <c r="S18" s="547">
        <v>0</v>
      </c>
    </row>
    <row r="19" spans="2:19" s="355" customFormat="1" ht="15" customHeight="1">
      <c r="B19" s="383">
        <v>13</v>
      </c>
      <c r="C19" s="726" t="s">
        <v>43</v>
      </c>
      <c r="D19" s="715" t="s">
        <v>97</v>
      </c>
      <c r="E19" s="716"/>
      <c r="F19" s="481"/>
      <c r="G19" s="526" t="s">
        <v>338</v>
      </c>
      <c r="H19" s="392"/>
      <c r="I19" s="395"/>
      <c r="J19" s="736" t="s">
        <v>143</v>
      </c>
      <c r="K19" s="753"/>
      <c r="L19" s="386"/>
      <c r="M19" s="382">
        <v>19</v>
      </c>
      <c r="P19" s="548" t="s">
        <v>367</v>
      </c>
      <c r="Q19" s="545">
        <v>34800</v>
      </c>
      <c r="R19" s="546">
        <v>20</v>
      </c>
      <c r="S19" s="547">
        <v>34800</v>
      </c>
    </row>
    <row r="20" spans="2:19" s="355" customFormat="1" ht="15" customHeight="1" thickBot="1">
      <c r="B20" s="383">
        <v>14</v>
      </c>
      <c r="C20" s="724"/>
      <c r="D20" s="715" t="s">
        <v>36</v>
      </c>
      <c r="E20" s="716"/>
      <c r="F20" s="481"/>
      <c r="G20" s="526" t="s">
        <v>338</v>
      </c>
      <c r="H20" s="392"/>
      <c r="I20" s="395"/>
      <c r="J20" s="738" t="s">
        <v>144</v>
      </c>
      <c r="K20" s="739"/>
      <c r="L20" s="386"/>
      <c r="M20" s="382">
        <v>20</v>
      </c>
      <c r="P20" s="548" t="s">
        <v>368</v>
      </c>
      <c r="Q20" s="545">
        <v>42000</v>
      </c>
      <c r="R20" s="546">
        <v>30</v>
      </c>
      <c r="S20" s="547">
        <v>42000</v>
      </c>
    </row>
    <row r="21" spans="2:19" s="355" customFormat="1" ht="15" customHeight="1">
      <c r="B21" s="383">
        <v>15</v>
      </c>
      <c r="C21" s="724"/>
      <c r="D21" s="715" t="s">
        <v>115</v>
      </c>
      <c r="E21" s="716"/>
      <c r="F21" s="481"/>
      <c r="G21" s="526" t="s">
        <v>338</v>
      </c>
      <c r="H21" s="392"/>
      <c r="I21" s="395"/>
      <c r="L21" s="386"/>
      <c r="M21" s="382">
        <v>21</v>
      </c>
      <c r="P21" s="548" t="s">
        <v>369</v>
      </c>
      <c r="Q21" s="545">
        <v>45600</v>
      </c>
      <c r="R21" s="546">
        <v>50</v>
      </c>
      <c r="S21" s="547">
        <v>45600</v>
      </c>
    </row>
    <row r="22" spans="2:19" s="355" customFormat="1" ht="15" customHeight="1">
      <c r="B22" s="383">
        <v>16</v>
      </c>
      <c r="C22" s="724"/>
      <c r="D22" s="715" t="s">
        <v>66</v>
      </c>
      <c r="E22" s="716"/>
      <c r="F22" s="481"/>
      <c r="G22" s="526" t="s">
        <v>338</v>
      </c>
      <c r="H22" s="392"/>
      <c r="I22" s="395"/>
      <c r="L22" s="396"/>
      <c r="M22" s="382">
        <v>22</v>
      </c>
      <c r="P22" s="548" t="s">
        <v>370</v>
      </c>
      <c r="Q22" s="545">
        <v>49200</v>
      </c>
      <c r="R22" s="546">
        <v>70</v>
      </c>
      <c r="S22" s="547">
        <v>49200</v>
      </c>
    </row>
    <row r="23" spans="2:19" s="355" customFormat="1" ht="15" customHeight="1">
      <c r="B23" s="383">
        <v>17</v>
      </c>
      <c r="C23" s="724"/>
      <c r="D23" s="715" t="s">
        <v>116</v>
      </c>
      <c r="E23" s="716"/>
      <c r="F23" s="481"/>
      <c r="G23" s="526" t="s">
        <v>338</v>
      </c>
      <c r="H23" s="392"/>
      <c r="I23" s="395"/>
      <c r="L23" s="396"/>
      <c r="M23" s="382">
        <v>23</v>
      </c>
      <c r="P23" s="548" t="s">
        <v>371</v>
      </c>
      <c r="Q23" s="545">
        <v>52800</v>
      </c>
      <c r="R23" s="546">
        <v>90</v>
      </c>
      <c r="S23" s="547">
        <v>52800</v>
      </c>
    </row>
    <row r="24" spans="2:19" s="355" customFormat="1" ht="15" customHeight="1">
      <c r="B24" s="383">
        <v>18</v>
      </c>
      <c r="C24" s="724"/>
      <c r="D24" s="715" t="s">
        <v>46</v>
      </c>
      <c r="E24" s="716"/>
      <c r="F24" s="481"/>
      <c r="G24" s="526" t="s">
        <v>338</v>
      </c>
      <c r="H24" s="392"/>
      <c r="I24" s="393"/>
      <c r="J24" s="397"/>
      <c r="K24" s="397"/>
      <c r="L24" s="394"/>
      <c r="M24" s="382">
        <v>24</v>
      </c>
      <c r="P24" s="548" t="s">
        <v>372</v>
      </c>
      <c r="Q24" s="545">
        <v>56400</v>
      </c>
      <c r="R24" s="546">
        <v>110</v>
      </c>
      <c r="S24" s="547">
        <v>56400</v>
      </c>
    </row>
    <row r="25" spans="2:19" s="355" customFormat="1" ht="15" customHeight="1">
      <c r="B25" s="383">
        <v>19</v>
      </c>
      <c r="C25" s="724"/>
      <c r="D25" s="715" t="s">
        <v>47</v>
      </c>
      <c r="E25" s="716"/>
      <c r="F25" s="481"/>
      <c r="G25" s="526" t="s">
        <v>338</v>
      </c>
      <c r="H25" s="392"/>
      <c r="I25" s="393"/>
      <c r="J25" s="397"/>
      <c r="K25" s="397"/>
      <c r="L25" s="394"/>
      <c r="M25" s="382">
        <v>25</v>
      </c>
      <c r="P25" s="548" t="s">
        <v>373</v>
      </c>
      <c r="Q25" s="545">
        <v>60000</v>
      </c>
      <c r="R25" s="546">
        <v>150</v>
      </c>
      <c r="S25" s="547">
        <v>60000</v>
      </c>
    </row>
    <row r="26" spans="2:19" s="355" customFormat="1" ht="15" customHeight="1">
      <c r="B26" s="383">
        <v>20</v>
      </c>
      <c r="C26" s="724"/>
      <c r="D26" s="715" t="s">
        <v>83</v>
      </c>
      <c r="E26" s="716"/>
      <c r="F26" s="481"/>
      <c r="G26" s="526" t="s">
        <v>338</v>
      </c>
      <c r="H26" s="392"/>
      <c r="I26" s="393"/>
      <c r="J26" s="397"/>
      <c r="K26" s="397"/>
      <c r="L26" s="394"/>
      <c r="M26" s="382">
        <v>26</v>
      </c>
    </row>
    <row r="27" spans="2:19" s="355" customFormat="1" ht="15" customHeight="1" thickBot="1">
      <c r="B27" s="387">
        <v>21</v>
      </c>
      <c r="C27" s="727"/>
      <c r="D27" s="717" t="s">
        <v>71</v>
      </c>
      <c r="E27" s="718"/>
      <c r="F27" s="482"/>
      <c r="G27" s="527" t="s">
        <v>338</v>
      </c>
      <c r="H27" s="392"/>
      <c r="I27" s="378"/>
      <c r="J27" s="398" t="s">
        <v>190</v>
      </c>
      <c r="K27" s="397"/>
      <c r="L27" s="394"/>
      <c r="M27" s="382">
        <v>27</v>
      </c>
    </row>
    <row r="28" spans="2:19" s="355" customFormat="1" ht="15" customHeight="1" thickBot="1">
      <c r="B28" s="388" t="s">
        <v>56</v>
      </c>
      <c r="C28" s="389" t="s">
        <v>69</v>
      </c>
      <c r="D28" s="399"/>
      <c r="E28" s="390"/>
      <c r="F28" s="400"/>
      <c r="G28" s="473"/>
      <c r="H28" s="392"/>
      <c r="I28" s="703"/>
      <c r="L28" s="394"/>
      <c r="M28" s="382">
        <v>28</v>
      </c>
    </row>
    <row r="29" spans="2:19" s="355" customFormat="1" ht="15" customHeight="1" thickBot="1">
      <c r="B29" s="376">
        <v>22</v>
      </c>
      <c r="C29" s="723" t="s">
        <v>39</v>
      </c>
      <c r="D29" s="719" t="s">
        <v>40</v>
      </c>
      <c r="E29" s="720"/>
      <c r="F29" s="556"/>
      <c r="G29" s="483" t="s">
        <v>338</v>
      </c>
      <c r="H29" s="392"/>
      <c r="I29" s="703"/>
      <c r="L29" s="401"/>
      <c r="M29" s="382">
        <v>29</v>
      </c>
    </row>
    <row r="30" spans="2:19" s="355" customFormat="1" ht="15" customHeight="1">
      <c r="B30" s="383">
        <v>23</v>
      </c>
      <c r="C30" s="724"/>
      <c r="D30" s="715" t="s">
        <v>78</v>
      </c>
      <c r="E30" s="716"/>
      <c r="F30" s="557"/>
      <c r="G30" s="485" t="s">
        <v>338</v>
      </c>
      <c r="H30" s="392"/>
      <c r="I30" s="378"/>
      <c r="J30" s="728" t="s">
        <v>145</v>
      </c>
      <c r="K30" s="729"/>
      <c r="L30" s="401"/>
      <c r="M30" s="382">
        <v>30</v>
      </c>
    </row>
    <row r="31" spans="2:19" s="355" customFormat="1" ht="15" customHeight="1">
      <c r="B31" s="383">
        <v>24</v>
      </c>
      <c r="C31" s="725"/>
      <c r="D31" s="715" t="s">
        <v>41</v>
      </c>
      <c r="E31" s="716"/>
      <c r="F31" s="557"/>
      <c r="G31" s="485" t="s">
        <v>338</v>
      </c>
      <c r="H31" s="392"/>
      <c r="I31" s="378"/>
      <c r="J31" s="757" t="s">
        <v>146</v>
      </c>
      <c r="K31" s="758"/>
      <c r="L31" s="401"/>
      <c r="M31" s="382">
        <v>31</v>
      </c>
    </row>
    <row r="32" spans="2:19" s="355" customFormat="1" ht="15" customHeight="1">
      <c r="B32" s="383">
        <v>25</v>
      </c>
      <c r="C32" s="726" t="s">
        <v>43</v>
      </c>
      <c r="D32" s="715" t="s">
        <v>44</v>
      </c>
      <c r="E32" s="716"/>
      <c r="F32" s="557"/>
      <c r="G32" s="485" t="s">
        <v>338</v>
      </c>
      <c r="H32" s="392"/>
      <c r="I32" s="378"/>
      <c r="J32" s="755" t="s">
        <v>149</v>
      </c>
      <c r="K32" s="754"/>
      <c r="L32" s="401"/>
      <c r="M32" s="382">
        <v>32</v>
      </c>
    </row>
    <row r="33" spans="2:13" s="355" customFormat="1" ht="15" customHeight="1">
      <c r="B33" s="383">
        <v>26</v>
      </c>
      <c r="C33" s="724"/>
      <c r="D33" s="715" t="s">
        <v>45</v>
      </c>
      <c r="E33" s="716"/>
      <c r="F33" s="557"/>
      <c r="G33" s="485" t="s">
        <v>338</v>
      </c>
      <c r="H33" s="392"/>
      <c r="I33" s="402"/>
      <c r="J33" s="704" t="s">
        <v>150</v>
      </c>
      <c r="K33" s="754"/>
      <c r="L33" s="403"/>
      <c r="M33" s="382">
        <v>33</v>
      </c>
    </row>
    <row r="34" spans="2:13" s="355" customFormat="1" ht="15" customHeight="1">
      <c r="B34" s="383">
        <v>27</v>
      </c>
      <c r="C34" s="724"/>
      <c r="D34" s="715" t="s">
        <v>46</v>
      </c>
      <c r="E34" s="716"/>
      <c r="F34" s="557"/>
      <c r="G34" s="485" t="s">
        <v>338</v>
      </c>
      <c r="H34" s="392"/>
      <c r="I34" s="402"/>
      <c r="J34" s="755" t="s">
        <v>151</v>
      </c>
      <c r="K34" s="754"/>
      <c r="L34" s="404"/>
      <c r="M34" s="382">
        <v>34</v>
      </c>
    </row>
    <row r="35" spans="2:13" s="355" customFormat="1" ht="15" customHeight="1">
      <c r="B35" s="383">
        <v>28</v>
      </c>
      <c r="C35" s="724"/>
      <c r="D35" s="715" t="s">
        <v>47</v>
      </c>
      <c r="E35" s="716"/>
      <c r="F35" s="557"/>
      <c r="G35" s="485" t="s">
        <v>338</v>
      </c>
      <c r="H35" s="392"/>
      <c r="I35" s="378"/>
      <c r="J35" s="712" t="s">
        <v>289</v>
      </c>
      <c r="K35" s="756"/>
      <c r="L35" s="401"/>
      <c r="M35" s="382">
        <v>35</v>
      </c>
    </row>
    <row r="36" spans="2:13" s="355" customFormat="1" ht="15" customHeight="1" thickBot="1">
      <c r="B36" s="383">
        <v>29</v>
      </c>
      <c r="C36" s="724"/>
      <c r="D36" s="715" t="s">
        <v>83</v>
      </c>
      <c r="E36" s="716"/>
      <c r="F36" s="557"/>
      <c r="G36" s="485" t="s">
        <v>338</v>
      </c>
      <c r="H36" s="392"/>
      <c r="I36" s="378"/>
      <c r="J36" s="706" t="s">
        <v>152</v>
      </c>
      <c r="K36" s="707"/>
      <c r="L36" s="401"/>
      <c r="M36" s="382">
        <v>36</v>
      </c>
    </row>
    <row r="37" spans="2:13" s="355" customFormat="1" ht="15" customHeight="1" thickBot="1">
      <c r="B37" s="387">
        <v>30</v>
      </c>
      <c r="C37" s="727"/>
      <c r="D37" s="717" t="s">
        <v>71</v>
      </c>
      <c r="E37" s="718"/>
      <c r="F37" s="558"/>
      <c r="G37" s="486" t="s">
        <v>338</v>
      </c>
      <c r="H37" s="392"/>
      <c r="I37" s="378"/>
      <c r="J37" s="405"/>
      <c r="L37" s="401"/>
      <c r="M37" s="382">
        <v>37</v>
      </c>
    </row>
    <row r="38" spans="2:13" ht="15" customHeight="1" thickBot="1">
      <c r="B38" s="388" t="s">
        <v>99</v>
      </c>
      <c r="C38" s="389" t="s">
        <v>68</v>
      </c>
      <c r="D38" s="399"/>
      <c r="E38" s="389"/>
      <c r="F38" s="400"/>
      <c r="G38" s="473"/>
      <c r="H38" s="406"/>
      <c r="I38" s="378"/>
      <c r="J38" s="405"/>
      <c r="L38" s="394"/>
      <c r="M38" s="382">
        <v>38</v>
      </c>
    </row>
    <row r="39" spans="2:13" ht="15" customHeight="1">
      <c r="B39" s="376">
        <v>31</v>
      </c>
      <c r="C39" s="723" t="s">
        <v>39</v>
      </c>
      <c r="D39" s="719" t="s">
        <v>40</v>
      </c>
      <c r="E39" s="720"/>
      <c r="F39" s="556"/>
      <c r="G39" s="483" t="s">
        <v>338</v>
      </c>
      <c r="H39" s="392"/>
      <c r="I39" s="378"/>
      <c r="J39" s="708" t="s">
        <v>191</v>
      </c>
      <c r="K39" s="709"/>
      <c r="L39" s="407"/>
      <c r="M39" s="382">
        <v>39</v>
      </c>
    </row>
    <row r="40" spans="2:13" ht="15" customHeight="1">
      <c r="B40" s="383">
        <v>32</v>
      </c>
      <c r="C40" s="724"/>
      <c r="D40" s="715" t="s">
        <v>78</v>
      </c>
      <c r="E40" s="716"/>
      <c r="F40" s="557"/>
      <c r="G40" s="484" t="s">
        <v>338</v>
      </c>
      <c r="H40" s="392"/>
      <c r="I40" s="378"/>
      <c r="J40" s="710" t="s">
        <v>196</v>
      </c>
      <c r="K40" s="711"/>
      <c r="L40" s="394"/>
      <c r="M40" s="382">
        <v>40</v>
      </c>
    </row>
    <row r="41" spans="2:13" ht="15" customHeight="1">
      <c r="B41" s="383">
        <v>33</v>
      </c>
      <c r="C41" s="725"/>
      <c r="D41" s="715" t="s">
        <v>42</v>
      </c>
      <c r="E41" s="716"/>
      <c r="F41" s="560" t="s">
        <v>174</v>
      </c>
      <c r="G41" s="487"/>
      <c r="H41" s="392"/>
      <c r="I41" s="402"/>
      <c r="J41" s="704" t="s">
        <v>197</v>
      </c>
      <c r="K41" s="705"/>
      <c r="L41" s="407"/>
      <c r="M41" s="382">
        <v>41</v>
      </c>
    </row>
    <row r="42" spans="2:13" ht="15" customHeight="1">
      <c r="B42" s="383">
        <v>34</v>
      </c>
      <c r="C42" s="726" t="s">
        <v>43</v>
      </c>
      <c r="D42" s="715" t="s">
        <v>44</v>
      </c>
      <c r="E42" s="716"/>
      <c r="F42" s="557"/>
      <c r="G42" s="484" t="s">
        <v>338</v>
      </c>
      <c r="H42" s="392"/>
      <c r="I42" s="402"/>
      <c r="J42" s="704" t="s">
        <v>192</v>
      </c>
      <c r="K42" s="705"/>
      <c r="L42" s="407"/>
      <c r="M42" s="382">
        <v>42</v>
      </c>
    </row>
    <row r="43" spans="2:13" ht="15" customHeight="1">
      <c r="B43" s="383">
        <v>35</v>
      </c>
      <c r="C43" s="724"/>
      <c r="D43" s="715" t="s">
        <v>45</v>
      </c>
      <c r="E43" s="716"/>
      <c r="F43" s="557"/>
      <c r="G43" s="484" t="s">
        <v>338</v>
      </c>
      <c r="H43" s="392"/>
      <c r="I43" s="378"/>
      <c r="J43" s="704" t="s">
        <v>153</v>
      </c>
      <c r="K43" s="705"/>
      <c r="L43" s="394"/>
      <c r="M43" s="382">
        <v>43</v>
      </c>
    </row>
    <row r="44" spans="2:13" ht="15" customHeight="1">
      <c r="B44" s="383">
        <v>36</v>
      </c>
      <c r="C44" s="724"/>
      <c r="D44" s="715" t="s">
        <v>46</v>
      </c>
      <c r="E44" s="716"/>
      <c r="F44" s="557"/>
      <c r="G44" s="484" t="s">
        <v>338</v>
      </c>
      <c r="H44" s="392"/>
      <c r="I44" s="408"/>
      <c r="J44" s="712" t="s">
        <v>193</v>
      </c>
      <c r="K44" s="713"/>
      <c r="L44" s="403"/>
      <c r="M44" s="382">
        <v>44</v>
      </c>
    </row>
    <row r="45" spans="2:13" ht="15" customHeight="1">
      <c r="B45" s="383">
        <v>37</v>
      </c>
      <c r="C45" s="724"/>
      <c r="D45" s="715" t="s">
        <v>47</v>
      </c>
      <c r="E45" s="716"/>
      <c r="F45" s="557"/>
      <c r="G45" s="484" t="s">
        <v>338</v>
      </c>
      <c r="H45" s="392"/>
      <c r="I45" s="408"/>
      <c r="J45" s="712" t="s">
        <v>194</v>
      </c>
      <c r="K45" s="714"/>
      <c r="L45" s="409"/>
      <c r="M45" s="382">
        <v>45</v>
      </c>
    </row>
    <row r="46" spans="2:13" ht="15" customHeight="1" thickBot="1">
      <c r="B46" s="383">
        <v>38</v>
      </c>
      <c r="C46" s="724"/>
      <c r="D46" s="715" t="s">
        <v>83</v>
      </c>
      <c r="E46" s="716"/>
      <c r="F46" s="557"/>
      <c r="G46" s="484" t="s">
        <v>338</v>
      </c>
      <c r="H46" s="392"/>
      <c r="I46" s="378"/>
      <c r="J46" s="721" t="s">
        <v>195</v>
      </c>
      <c r="K46" s="722"/>
      <c r="L46" s="394"/>
      <c r="M46" s="382">
        <v>46</v>
      </c>
    </row>
    <row r="47" spans="2:13" ht="15" customHeight="1" thickBot="1">
      <c r="B47" s="387">
        <v>39</v>
      </c>
      <c r="C47" s="727"/>
      <c r="D47" s="717" t="s">
        <v>42</v>
      </c>
      <c r="E47" s="718"/>
      <c r="F47" s="561" t="s">
        <v>174</v>
      </c>
      <c r="G47" s="488"/>
      <c r="H47" s="392"/>
      <c r="I47" s="410"/>
      <c r="J47" s="411"/>
      <c r="K47" s="411"/>
      <c r="L47" s="412"/>
      <c r="M47" s="382">
        <v>47</v>
      </c>
    </row>
    <row r="48" spans="2:13" ht="14.25" customHeight="1">
      <c r="H48" s="392"/>
      <c r="I48" s="377"/>
      <c r="J48" s="397"/>
      <c r="K48" s="397"/>
      <c r="L48" s="397"/>
      <c r="M48" s="413"/>
    </row>
    <row r="49" spans="2:13" ht="11.25" customHeight="1">
      <c r="C49" s="730" t="s">
        <v>51</v>
      </c>
      <c r="D49" s="730"/>
      <c r="E49" s="730"/>
      <c r="F49" s="380"/>
      <c r="G49" s="380"/>
      <c r="H49" s="414"/>
      <c r="I49" s="415"/>
      <c r="M49" s="382"/>
    </row>
    <row r="50" spans="2:13" ht="11.25" customHeight="1">
      <c r="C50" s="380"/>
      <c r="D50" s="380"/>
      <c r="E50" s="380"/>
      <c r="F50" s="380"/>
      <c r="G50" s="380"/>
      <c r="H50" s="414"/>
      <c r="I50" s="414"/>
      <c r="M50" s="416"/>
    </row>
    <row r="51" spans="2:13" ht="12" customHeight="1">
      <c r="C51" s="418" t="s">
        <v>198</v>
      </c>
      <c r="D51" s="397" t="s">
        <v>81</v>
      </c>
      <c r="F51" s="355"/>
      <c r="G51" s="355"/>
      <c r="H51" s="419"/>
      <c r="I51" s="397"/>
      <c r="J51" s="355"/>
      <c r="K51" s="355"/>
      <c r="L51" s="355"/>
      <c r="M51" s="417"/>
    </row>
    <row r="52" spans="2:13" ht="12" customHeight="1" thickBot="1">
      <c r="B52" s="355"/>
      <c r="C52" s="420" t="s">
        <v>199</v>
      </c>
      <c r="D52" s="397" t="s">
        <v>80</v>
      </c>
      <c r="F52" s="419"/>
      <c r="G52" s="419"/>
      <c r="H52" s="355"/>
      <c r="I52" s="379"/>
      <c r="J52" s="355"/>
      <c r="K52" s="355"/>
      <c r="L52" s="355"/>
      <c r="M52" s="417"/>
    </row>
    <row r="53" spans="2:13" ht="14.25" customHeight="1" thickBot="1">
      <c r="C53" s="421" t="s">
        <v>200</v>
      </c>
      <c r="D53" s="397" t="s">
        <v>82</v>
      </c>
      <c r="F53" s="355"/>
      <c r="G53" s="355"/>
      <c r="H53" s="422"/>
      <c r="I53" s="423"/>
      <c r="J53" s="359"/>
      <c r="K53" s="359"/>
      <c r="L53" s="359"/>
    </row>
    <row r="54" spans="2:13">
      <c r="C54" s="379"/>
      <c r="D54" s="379"/>
      <c r="E54" s="424"/>
      <c r="H54" s="423"/>
      <c r="I54" s="423"/>
      <c r="J54" s="359"/>
      <c r="K54" s="359"/>
      <c r="L54" s="359"/>
    </row>
    <row r="55" spans="2:13" ht="12" customHeight="1">
      <c r="C55" s="379"/>
      <c r="D55" s="379"/>
      <c r="E55" s="424"/>
      <c r="H55" s="423"/>
      <c r="I55" s="423"/>
      <c r="J55" s="359"/>
      <c r="K55" s="359"/>
      <c r="L55" s="359"/>
    </row>
    <row r="56" spans="2:13">
      <c r="C56" s="424"/>
      <c r="D56" s="424"/>
      <c r="E56" s="424"/>
      <c r="H56" s="423"/>
    </row>
    <row r="60" spans="2:13" ht="12.75" customHeight="1"/>
  </sheetData>
  <sheetProtection algorithmName="SHA-512" hashValue="Tx7QPsIFXVOTD4PjAm4+fzPyjmVpjfofgnY2LY7R15QOR2/a4DBFw/MKWj7SpY7ud56XDmL5x0s6wyrmn9JKAA==" saltValue="AtO07DPbuiuSl0uZ4BRn6Q==" spinCount="100000" sheet="1" objects="1" scenarios="1" selectLockedCells="1"/>
  <mergeCells count="75">
    <mergeCell ref="R17:S17"/>
    <mergeCell ref="J19:K19"/>
    <mergeCell ref="J33:K33"/>
    <mergeCell ref="J34:K34"/>
    <mergeCell ref="J35:K35"/>
    <mergeCell ref="J31:K31"/>
    <mergeCell ref="J32:K32"/>
    <mergeCell ref="C3:D3"/>
    <mergeCell ref="C6:C11"/>
    <mergeCell ref="D14:E14"/>
    <mergeCell ref="D19:E19"/>
    <mergeCell ref="D13:E13"/>
    <mergeCell ref="D15:E15"/>
    <mergeCell ref="D6:E6"/>
    <mergeCell ref="D9:E9"/>
    <mergeCell ref="D7:E7"/>
    <mergeCell ref="D8:E8"/>
    <mergeCell ref="D11:E11"/>
    <mergeCell ref="D16:E16"/>
    <mergeCell ref="D10:E10"/>
    <mergeCell ref="D24:E24"/>
    <mergeCell ref="D18:E18"/>
    <mergeCell ref="D20:E20"/>
    <mergeCell ref="D21:E21"/>
    <mergeCell ref="J5:K5"/>
    <mergeCell ref="D17:E17"/>
    <mergeCell ref="J11:K11"/>
    <mergeCell ref="D23:E23"/>
    <mergeCell ref="J16:K16"/>
    <mergeCell ref="J17:K17"/>
    <mergeCell ref="J20:K20"/>
    <mergeCell ref="J7:K7"/>
    <mergeCell ref="J8:K8"/>
    <mergeCell ref="J9:K9"/>
    <mergeCell ref="J18:K18"/>
    <mergeCell ref="C32:C37"/>
    <mergeCell ref="C49:E49"/>
    <mergeCell ref="D45:E45"/>
    <mergeCell ref="D46:E46"/>
    <mergeCell ref="D43:E43"/>
    <mergeCell ref="D47:E47"/>
    <mergeCell ref="C42:C47"/>
    <mergeCell ref="D42:E42"/>
    <mergeCell ref="C39:C41"/>
    <mergeCell ref="D35:E35"/>
    <mergeCell ref="J46:K46"/>
    <mergeCell ref="C13:C18"/>
    <mergeCell ref="C19:C27"/>
    <mergeCell ref="J30:K30"/>
    <mergeCell ref="D22:E22"/>
    <mergeCell ref="D25:E25"/>
    <mergeCell ref="D30:E30"/>
    <mergeCell ref="D31:E31"/>
    <mergeCell ref="D36:E36"/>
    <mergeCell ref="D32:E32"/>
    <mergeCell ref="D29:E29"/>
    <mergeCell ref="D34:E34"/>
    <mergeCell ref="D27:E27"/>
    <mergeCell ref="D26:E26"/>
    <mergeCell ref="C29:C31"/>
    <mergeCell ref="D33:E33"/>
    <mergeCell ref="J43:K43"/>
    <mergeCell ref="J44:K44"/>
    <mergeCell ref="J45:K45"/>
    <mergeCell ref="D44:E44"/>
    <mergeCell ref="D37:E37"/>
    <mergeCell ref="D39:E39"/>
    <mergeCell ref="D40:E40"/>
    <mergeCell ref="D41:E41"/>
    <mergeCell ref="I28:I29"/>
    <mergeCell ref="J42:K42"/>
    <mergeCell ref="J36:K36"/>
    <mergeCell ref="J39:K39"/>
    <mergeCell ref="J40:K40"/>
    <mergeCell ref="J41:K41"/>
  </mergeCells>
  <phoneticPr fontId="3"/>
  <dataValidations count="4">
    <dataValidation type="whole" imeMode="off" operator="greaterThanOrEqual" allowBlank="1" showInputMessage="1" showErrorMessage="1" errorTitle="入力エラー！" error="数値のみ入力ください。" promptTitle="数値のみ入力ください！" prompt="単位(円)は入力不要です。" sqref="F11 G40 G42:G46" xr:uid="{00000000-0002-0000-0100-000000000000}">
      <formula1>0</formula1>
    </dataValidation>
    <dataValidation operator="greaterThanOrEqual" allowBlank="1" showErrorMessage="1" errorTitle="入力エラー！" error="数値のみ入力ください。" sqref="G6:G11" xr:uid="{00000000-0002-0000-0100-000001000000}"/>
    <dataValidation operator="greaterThanOrEqual" allowBlank="1" sqref="G13:G27 G39 G29:G37" xr:uid="{00000000-0002-0000-0100-000002000000}"/>
    <dataValidation type="custom" imeMode="off" operator="greaterThanOrEqual" allowBlank="1" showInputMessage="1" showErrorMessage="1" errorTitle="入力エラー！" error="数値のみ入力ください。" promptTitle="数値のみ入力ください！" prompt="単位(円)は入力不要です。" sqref="F6:F10 F13:F27 F29:F37 F39:F40 F42:F46" xr:uid="{00000000-0002-0000-0100-000003000000}">
      <formula1>ISNUMBER(F6)</formula1>
    </dataValidation>
  </dataValidations>
  <pageMargins left="0.59055118110236227" right="0.19685039370078741" top="0.39370078740157483" bottom="0.43307086614173229" header="0.27559055118110237" footer="0.23622047244094491"/>
  <pageSetup paperSize="9" scale="99" orientation="portrait" horizontalDpi="4294967294" r:id="rId1"/>
  <headerFooter alignWithMargins="0">
    <oddFooter>&amp;L&amp;F</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8181"/>
    <pageSetUpPr fitToPage="1"/>
  </sheetPr>
  <dimension ref="A1:N27"/>
  <sheetViews>
    <sheetView showGridLines="0" zoomScaleNormal="100" workbookViewId="0">
      <selection activeCell="L23" sqref="L23"/>
    </sheetView>
  </sheetViews>
  <sheetFormatPr defaultColWidth="8.765625" defaultRowHeight="12"/>
  <cols>
    <col min="1" max="1" width="2.3046875" style="87" customWidth="1"/>
    <col min="2" max="2" width="2.69140625" style="87" customWidth="1"/>
    <col min="3" max="3" width="15.69140625" style="87" customWidth="1"/>
    <col min="4" max="4" width="2.921875" style="87" customWidth="1"/>
    <col min="5" max="5" width="4.921875" style="87" customWidth="1"/>
    <col min="6" max="6" width="12.4609375" style="87" customWidth="1"/>
    <col min="7" max="7" width="5.921875" style="87" customWidth="1"/>
    <col min="8" max="8" width="15.23046875" style="87" customWidth="1"/>
    <col min="9" max="9" width="3.4609375" style="87" customWidth="1"/>
    <col min="10" max="10" width="2.3046875" style="87" customWidth="1"/>
    <col min="11" max="11" width="2.3828125" style="87" customWidth="1"/>
    <col min="12" max="16384" width="8.765625" style="87"/>
  </cols>
  <sheetData>
    <row r="1" spans="1:14" ht="13.2">
      <c r="A1" s="279" t="s">
        <v>331</v>
      </c>
    </row>
    <row r="2" spans="1:14" ht="13.2">
      <c r="A2" s="279"/>
    </row>
    <row r="3" spans="1:14" ht="34.5" customHeight="1">
      <c r="B3" s="759" t="s">
        <v>201</v>
      </c>
      <c r="C3" s="759"/>
      <c r="D3" s="759"/>
      <c r="E3" s="759"/>
      <c r="F3" s="759"/>
      <c r="G3" s="759"/>
      <c r="H3" s="759"/>
      <c r="I3" s="759"/>
      <c r="J3" s="759"/>
    </row>
    <row r="4" spans="1:14" ht="34.5" customHeight="1" thickBot="1">
      <c r="B4" s="764"/>
      <c r="C4" s="764"/>
      <c r="D4" s="764"/>
      <c r="E4" s="764"/>
      <c r="F4" s="764"/>
      <c r="G4" s="764"/>
      <c r="H4" s="764"/>
      <c r="I4" s="116"/>
      <c r="J4" s="117"/>
      <c r="K4" s="88"/>
    </row>
    <row r="5" spans="1:14" ht="33" customHeight="1">
      <c r="B5" s="118"/>
      <c r="C5" s="119"/>
      <c r="D5" s="119"/>
      <c r="E5" s="119"/>
      <c r="F5" s="119"/>
      <c r="G5" s="120"/>
      <c r="H5" s="765">
        <f>手引き!$D$7</f>
        <v>43922</v>
      </c>
      <c r="I5" s="765"/>
      <c r="J5" s="121"/>
      <c r="K5" s="83"/>
      <c r="M5" s="495"/>
      <c r="N5" s="499"/>
    </row>
    <row r="6" spans="1:14" ht="33" customHeight="1">
      <c r="B6" s="122"/>
      <c r="C6" s="123"/>
      <c r="D6" s="123"/>
      <c r="E6" s="123"/>
      <c r="F6" s="123"/>
      <c r="G6" s="124"/>
      <c r="H6" s="494"/>
      <c r="I6" s="123"/>
      <c r="J6" s="125"/>
      <c r="K6" s="90"/>
      <c r="M6" s="519"/>
      <c r="N6" s="520"/>
    </row>
    <row r="7" spans="1:14" ht="33" customHeight="1">
      <c r="B7" s="126"/>
      <c r="C7" s="84" t="s">
        <v>121</v>
      </c>
      <c r="D7" s="127"/>
      <c r="E7" s="127"/>
      <c r="F7" s="123"/>
      <c r="G7" s="123"/>
      <c r="H7" s="123"/>
      <c r="I7" s="123"/>
      <c r="J7" s="125"/>
      <c r="K7" s="90"/>
      <c r="N7" s="521"/>
    </row>
    <row r="8" spans="1:14" ht="27" customHeight="1">
      <c r="B8" s="128"/>
      <c r="C8" s="123"/>
      <c r="D8" s="123"/>
      <c r="E8" s="123"/>
      <c r="F8" s="123"/>
      <c r="G8" s="123"/>
      <c r="H8" s="123"/>
      <c r="I8" s="123"/>
      <c r="J8" s="125"/>
      <c r="K8" s="90"/>
    </row>
    <row r="9" spans="1:14" ht="31.5" customHeight="1">
      <c r="B9" s="129"/>
      <c r="C9" s="123"/>
      <c r="D9" s="123"/>
      <c r="E9" s="123"/>
      <c r="F9" s="84" t="s">
        <v>1</v>
      </c>
      <c r="G9" s="130" t="str">
        <f>手引き!$I$13</f>
        <v>藤沢市</v>
      </c>
      <c r="H9" s="766">
        <f>手引き!$L$13</f>
        <v>0</v>
      </c>
      <c r="I9" s="767"/>
      <c r="J9" s="125"/>
      <c r="K9" s="90"/>
    </row>
    <row r="10" spans="1:14" ht="31.5" customHeight="1">
      <c r="B10" s="129"/>
      <c r="C10" s="123"/>
      <c r="D10" s="123"/>
      <c r="E10" s="123"/>
      <c r="F10" s="84" t="s">
        <v>220</v>
      </c>
      <c r="G10" s="762">
        <f>手引き!$M$5</f>
        <v>0</v>
      </c>
      <c r="H10" s="762"/>
      <c r="I10" s="763"/>
      <c r="J10" s="125"/>
      <c r="K10" s="90"/>
    </row>
    <row r="11" spans="1:14" ht="31.5" customHeight="1">
      <c r="B11" s="129"/>
      <c r="C11" s="123"/>
      <c r="D11" s="123"/>
      <c r="E11" s="123"/>
      <c r="F11" s="84" t="s">
        <v>210</v>
      </c>
      <c r="G11" s="761">
        <f>手引き!$I$12</f>
        <v>0</v>
      </c>
      <c r="H11" s="761"/>
      <c r="I11" s="131" t="s">
        <v>122</v>
      </c>
      <c r="J11" s="125"/>
      <c r="K11" s="90"/>
    </row>
    <row r="12" spans="1:14" ht="31.5" customHeight="1">
      <c r="B12" s="129"/>
      <c r="C12" s="123"/>
      <c r="D12" s="123"/>
      <c r="E12" s="123"/>
      <c r="F12" s="84" t="s">
        <v>228</v>
      </c>
      <c r="G12" s="760">
        <f>手引き!$T$12</f>
        <v>0</v>
      </c>
      <c r="H12" s="760"/>
      <c r="I12" s="132"/>
      <c r="J12" s="125"/>
      <c r="K12" s="90"/>
    </row>
    <row r="13" spans="1:14" ht="27" customHeight="1">
      <c r="B13" s="129"/>
      <c r="C13" s="123"/>
      <c r="D13" s="123"/>
      <c r="E13" s="123"/>
      <c r="F13" s="123"/>
      <c r="G13" s="123"/>
      <c r="H13" s="123"/>
      <c r="I13" s="123"/>
      <c r="J13" s="125"/>
      <c r="K13" s="90"/>
    </row>
    <row r="14" spans="1:14" ht="33" customHeight="1">
      <c r="B14" s="133"/>
      <c r="C14" s="85" t="s">
        <v>241</v>
      </c>
      <c r="D14" s="134"/>
      <c r="E14" s="134"/>
      <c r="F14" s="134"/>
      <c r="G14" s="134"/>
      <c r="H14" s="134"/>
      <c r="I14" s="134"/>
      <c r="J14" s="135"/>
      <c r="K14" s="90"/>
    </row>
    <row r="15" spans="1:14" ht="33.75" customHeight="1">
      <c r="B15" s="91">
        <v>1</v>
      </c>
      <c r="C15" s="86" t="s">
        <v>221</v>
      </c>
      <c r="D15" s="136" t="s">
        <v>126</v>
      </c>
      <c r="E15" s="137"/>
      <c r="F15" s="137"/>
      <c r="G15" s="137"/>
      <c r="H15" s="137"/>
      <c r="I15" s="124"/>
      <c r="J15" s="138"/>
      <c r="K15" s="89"/>
    </row>
    <row r="16" spans="1:14" ht="33.75" customHeight="1">
      <c r="B16" s="91">
        <v>2</v>
      </c>
      <c r="C16" s="86" t="s">
        <v>222</v>
      </c>
      <c r="D16" s="136" t="s">
        <v>0</v>
      </c>
      <c r="E16" s="137"/>
      <c r="F16" s="137"/>
      <c r="G16" s="137"/>
      <c r="H16" s="137"/>
      <c r="I16" s="139"/>
      <c r="J16" s="138"/>
      <c r="K16" s="89"/>
    </row>
    <row r="17" spans="2:11" ht="33.75" customHeight="1">
      <c r="B17" s="91">
        <v>3</v>
      </c>
      <c r="C17" s="86" t="s">
        <v>223</v>
      </c>
      <c r="D17" s="140"/>
      <c r="E17" s="768">
        <f>'1-②収支決算書'!$E$29</f>
        <v>0</v>
      </c>
      <c r="F17" s="768"/>
      <c r="G17" s="768"/>
      <c r="H17" s="768"/>
      <c r="I17" s="141"/>
      <c r="J17" s="142"/>
      <c r="K17" s="92"/>
    </row>
    <row r="18" spans="2:11" ht="33.75" customHeight="1">
      <c r="B18" s="91">
        <v>4</v>
      </c>
      <c r="C18" s="86" t="s">
        <v>224</v>
      </c>
      <c r="D18" s="143"/>
      <c r="E18" s="768">
        <f>'1-②収支決算書'!$E$6</f>
        <v>0</v>
      </c>
      <c r="F18" s="768"/>
      <c r="G18" s="768"/>
      <c r="H18" s="768"/>
      <c r="I18" s="139"/>
      <c r="J18" s="138"/>
      <c r="K18" s="89"/>
    </row>
    <row r="19" spans="2:11" ht="33.75" customHeight="1">
      <c r="B19" s="91">
        <v>5</v>
      </c>
      <c r="C19" s="86" t="s">
        <v>225</v>
      </c>
      <c r="D19" s="777">
        <f>DATE(YEAR(手引き!$D$7)-1,4,1)</f>
        <v>43556</v>
      </c>
      <c r="E19" s="778">
        <f>DATE(YEAR(手引き!$D$7)-1,4,1)</f>
        <v>43556</v>
      </c>
      <c r="F19" s="778">
        <f>DATE(YEAR(手引き!$D$7)-1,4,1)</f>
        <v>43556</v>
      </c>
      <c r="G19" s="137"/>
      <c r="H19" s="528"/>
      <c r="I19" s="139"/>
      <c r="J19" s="138"/>
      <c r="K19" s="89"/>
    </row>
    <row r="20" spans="2:11" ht="33.75" customHeight="1">
      <c r="B20" s="91">
        <v>6</v>
      </c>
      <c r="C20" s="86" t="s">
        <v>226</v>
      </c>
      <c r="D20" s="777">
        <f>DATE(YEAR(手引き!$D$7),3,31)</f>
        <v>43921</v>
      </c>
      <c r="E20" s="778">
        <f>DATE(YEAR(手引き!$D$7),3,31)</f>
        <v>43921</v>
      </c>
      <c r="F20" s="778">
        <f>DATE(YEAR(手引き!$D$7),3,31)</f>
        <v>43921</v>
      </c>
      <c r="G20" s="137"/>
      <c r="H20" s="528"/>
      <c r="I20" s="139"/>
      <c r="J20" s="138"/>
      <c r="K20" s="89"/>
    </row>
    <row r="21" spans="2:11" ht="12.75" customHeight="1">
      <c r="B21" s="773">
        <v>7</v>
      </c>
      <c r="C21" s="769" t="s">
        <v>227</v>
      </c>
      <c r="D21" s="144"/>
      <c r="E21" s="145"/>
      <c r="F21" s="145"/>
      <c r="G21" s="145"/>
      <c r="H21" s="145"/>
      <c r="I21" s="146"/>
      <c r="J21" s="147"/>
      <c r="K21" s="89"/>
    </row>
    <row r="22" spans="2:11" ht="22.5" customHeight="1">
      <c r="B22" s="774"/>
      <c r="C22" s="770"/>
      <c r="D22" s="148"/>
      <c r="E22" s="149"/>
      <c r="F22" s="149"/>
      <c r="G22" s="149"/>
      <c r="H22" s="149"/>
      <c r="I22" s="149"/>
      <c r="J22" s="150"/>
      <c r="K22" s="89"/>
    </row>
    <row r="23" spans="2:11" ht="22.5" customHeight="1">
      <c r="B23" s="774"/>
      <c r="C23" s="770"/>
      <c r="D23" s="148"/>
      <c r="E23" s="151" t="s">
        <v>202</v>
      </c>
      <c r="F23" s="604">
        <f>DATE(YEAR(手引き!$D$7),,)</f>
        <v>43799</v>
      </c>
      <c r="G23" s="152" t="s">
        <v>207</v>
      </c>
      <c r="H23" s="149"/>
      <c r="I23" s="149"/>
      <c r="J23" s="150"/>
      <c r="K23" s="89"/>
    </row>
    <row r="24" spans="2:11" ht="22.5" customHeight="1">
      <c r="B24" s="774"/>
      <c r="C24" s="770"/>
      <c r="D24" s="148"/>
      <c r="E24" s="151"/>
      <c r="F24" s="153"/>
      <c r="G24" s="149"/>
      <c r="H24" s="149"/>
      <c r="I24" s="149"/>
      <c r="J24" s="150"/>
      <c r="K24" s="89"/>
    </row>
    <row r="25" spans="2:11" ht="12.75" customHeight="1">
      <c r="B25" s="775"/>
      <c r="C25" s="771"/>
      <c r="D25" s="154"/>
      <c r="E25" s="155"/>
      <c r="F25" s="156"/>
      <c r="G25" s="134"/>
      <c r="H25" s="134"/>
      <c r="I25" s="157"/>
      <c r="J25" s="158"/>
      <c r="K25" s="89"/>
    </row>
    <row r="26" spans="2:11" ht="32.25" customHeight="1">
      <c r="B26" s="773">
        <v>8</v>
      </c>
      <c r="C26" s="769" t="s">
        <v>252</v>
      </c>
      <c r="D26" s="159"/>
      <c r="E26" s="160" t="s">
        <v>330</v>
      </c>
      <c r="F26" s="161"/>
      <c r="G26" s="162"/>
      <c r="H26" s="162"/>
      <c r="I26" s="146"/>
      <c r="J26" s="147"/>
      <c r="K26" s="89"/>
    </row>
    <row r="27" spans="2:11" ht="32.25" customHeight="1" thickBot="1">
      <c r="B27" s="776"/>
      <c r="C27" s="772"/>
      <c r="D27" s="163"/>
      <c r="E27" s="164" t="s">
        <v>203</v>
      </c>
      <c r="F27" s="165"/>
      <c r="G27" s="166"/>
      <c r="H27" s="166"/>
      <c r="I27" s="167"/>
      <c r="J27" s="168"/>
      <c r="K27" s="89"/>
    </row>
  </sheetData>
  <sheetProtection algorithmName="SHA-512" hashValue="FRchDP7keiyb9N29OvYEfj6lSgpwpNEJZPma7vmQKGz8PwbUqkmHh20Ke8TG7+0igQuxTVmWzzkRn0nh1QBAGQ==" saltValue="fJ2zAw0Ygx5tvzlNNHszZg==" spinCount="100000" sheet="1" selectLockedCells="1"/>
  <mergeCells count="15">
    <mergeCell ref="E17:H17"/>
    <mergeCell ref="C21:C25"/>
    <mergeCell ref="C26:C27"/>
    <mergeCell ref="B21:B25"/>
    <mergeCell ref="B26:B27"/>
    <mergeCell ref="D19:F19"/>
    <mergeCell ref="D20:F20"/>
    <mergeCell ref="E18:H18"/>
    <mergeCell ref="B3:J3"/>
    <mergeCell ref="G12:H12"/>
    <mergeCell ref="G11:H11"/>
    <mergeCell ref="G10:I10"/>
    <mergeCell ref="B4:H4"/>
    <mergeCell ref="H5:I5"/>
    <mergeCell ref="H9:I9"/>
  </mergeCells>
  <phoneticPr fontId="3"/>
  <conditionalFormatting sqref="H9:I9">
    <cfRule type="expression" dxfId="16" priority="3">
      <formula>H9=0</formula>
    </cfRule>
  </conditionalFormatting>
  <conditionalFormatting sqref="G10:I12">
    <cfRule type="expression" dxfId="15" priority="2">
      <formula>G10=0</formula>
    </cfRule>
  </conditionalFormatting>
  <conditionalFormatting sqref="E17:H17">
    <cfRule type="expression" dxfId="14" priority="1">
      <formula>E17=0</formula>
    </cfRule>
  </conditionalFormatting>
  <pageMargins left="0.59055118110236227" right="0.31496062992125984" top="0.82677165354330717" bottom="0.47244094488188981" header="7.874015748031496E-2" footer="0.39370078740157483"/>
  <pageSetup paperSize="9" orientation="portrait" horizontalDpi="4294967294" verticalDpi="300" r:id="rId1"/>
  <headerFooter alignWithMargins="0">
    <oddHeader>&amp;L&amp;"ＭＳ 明朝,標準"&amp;11
第７号様式（第９条関係）</oddHeader>
    <oddFooter>&amp;C1-①</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8181"/>
    <pageSetUpPr fitToPage="1"/>
  </sheetPr>
  <dimension ref="A1:P60"/>
  <sheetViews>
    <sheetView showGridLines="0" zoomScaleNormal="100" workbookViewId="0">
      <selection activeCell="G6" sqref="G6:K6"/>
    </sheetView>
  </sheetViews>
  <sheetFormatPr defaultColWidth="8.765625" defaultRowHeight="12"/>
  <cols>
    <col min="1" max="1" width="1.23046875" style="87" customWidth="1"/>
    <col min="2" max="2" width="14" style="87" customWidth="1"/>
    <col min="3" max="3" width="10.23046875" style="87" customWidth="1"/>
    <col min="4" max="4" width="2.921875" style="87" customWidth="1"/>
    <col min="5" max="5" width="11.3828125" style="87" customWidth="1"/>
    <col min="6" max="6" width="10.3046875" style="87" customWidth="1"/>
    <col min="7" max="7" width="1.921875" style="87" customWidth="1"/>
    <col min="8" max="8" width="8.69140625" style="87" customWidth="1"/>
    <col min="9" max="9" width="2.921875" style="87" customWidth="1"/>
    <col min="10" max="10" width="5.07421875" style="87" customWidth="1"/>
    <col min="11" max="11" width="2.4609375" style="87" customWidth="1"/>
    <col min="12" max="12" width="0.765625" style="87" customWidth="1"/>
    <col min="13" max="16384" width="8.765625" style="87"/>
  </cols>
  <sheetData>
    <row r="1" spans="1:16" ht="13.2">
      <c r="A1" s="280" t="s">
        <v>332</v>
      </c>
    </row>
    <row r="2" spans="1:16" ht="34.5" customHeight="1">
      <c r="B2" s="816">
        <f>DATE(YEAR(手引き!$D$7)-1,4,1)</f>
        <v>43556</v>
      </c>
      <c r="C2" s="816"/>
      <c r="D2" s="816"/>
      <c r="E2" s="816"/>
      <c r="F2" s="819" t="s">
        <v>117</v>
      </c>
      <c r="G2" s="819"/>
      <c r="H2" s="819"/>
      <c r="I2" s="819"/>
      <c r="J2" s="819"/>
      <c r="K2" s="169"/>
      <c r="L2" s="93"/>
      <c r="M2" s="94"/>
      <c r="N2" s="94"/>
      <c r="O2" s="100"/>
      <c r="P2" s="101"/>
    </row>
    <row r="3" spans="1:16" ht="20.100000000000001" customHeight="1">
      <c r="B3" s="112"/>
      <c r="C3" s="112"/>
      <c r="D3" s="112"/>
      <c r="E3" s="112"/>
      <c r="F3" s="111"/>
      <c r="G3" s="111"/>
      <c r="H3" s="817">
        <f>手引き!$M$5</f>
        <v>0</v>
      </c>
      <c r="I3" s="817"/>
      <c r="J3" s="817"/>
      <c r="K3" s="817"/>
      <c r="L3" s="93"/>
      <c r="M3" s="94"/>
      <c r="N3" s="94"/>
      <c r="O3" s="100"/>
      <c r="P3" s="101"/>
    </row>
    <row r="4" spans="1:16" ht="34.5" customHeight="1">
      <c r="B4" s="109" t="s">
        <v>103</v>
      </c>
      <c r="C4" s="170"/>
      <c r="D4" s="170"/>
      <c r="E4" s="170"/>
      <c r="F4" s="170"/>
      <c r="G4" s="170"/>
      <c r="H4" s="820"/>
      <c r="I4" s="820"/>
      <c r="J4" s="820"/>
      <c r="K4" s="820"/>
      <c r="L4" s="94"/>
      <c r="M4" s="94"/>
      <c r="N4" s="94"/>
      <c r="O4" s="100"/>
    </row>
    <row r="5" spans="1:16" ht="26.25" customHeight="1">
      <c r="B5" s="95" t="s">
        <v>249</v>
      </c>
      <c r="C5" s="96" t="s">
        <v>79</v>
      </c>
      <c r="D5" s="813" t="s">
        <v>250</v>
      </c>
      <c r="E5" s="814"/>
      <c r="F5" s="97" t="s">
        <v>52</v>
      </c>
      <c r="G5" s="806" t="s">
        <v>251</v>
      </c>
      <c r="H5" s="806"/>
      <c r="I5" s="806"/>
      <c r="J5" s="806"/>
      <c r="K5" s="807"/>
      <c r="L5" s="102"/>
    </row>
    <row r="6" spans="1:16" ht="26.25" customHeight="1">
      <c r="B6" s="171" t="s">
        <v>2</v>
      </c>
      <c r="C6" s="172">
        <f>入力シート!$F$13</f>
        <v>0</v>
      </c>
      <c r="D6" s="173"/>
      <c r="E6" s="174">
        <f>C6</f>
        <v>0</v>
      </c>
      <c r="F6" s="175">
        <f>IFERROR(E6-C6,"")</f>
        <v>0</v>
      </c>
      <c r="G6" s="783"/>
      <c r="H6" s="784"/>
      <c r="I6" s="784"/>
      <c r="J6" s="784"/>
      <c r="K6" s="785"/>
      <c r="L6" s="102"/>
    </row>
    <row r="7" spans="1:16" ht="18" customHeight="1">
      <c r="B7" s="791" t="s">
        <v>107</v>
      </c>
      <c r="C7" s="801">
        <f>入力シート!$F$14</f>
        <v>0</v>
      </c>
      <c r="D7" s="821">
        <f>H7*J7+H8*J8+H9*J9</f>
        <v>0</v>
      </c>
      <c r="E7" s="822"/>
      <c r="F7" s="793">
        <f>D7-C7</f>
        <v>0</v>
      </c>
      <c r="G7" s="176" t="s">
        <v>108</v>
      </c>
      <c r="H7" s="177">
        <f>手引き!$N$16</f>
        <v>0</v>
      </c>
      <c r="I7" s="176" t="s">
        <v>113</v>
      </c>
      <c r="J7" s="828">
        <f>手引き!$V$16</f>
        <v>0</v>
      </c>
      <c r="K7" s="829"/>
      <c r="L7" s="102"/>
    </row>
    <row r="8" spans="1:16" ht="18" customHeight="1">
      <c r="B8" s="827"/>
      <c r="C8" s="815"/>
      <c r="D8" s="823"/>
      <c r="E8" s="824"/>
      <c r="F8" s="818"/>
      <c r="G8" s="178" t="s">
        <v>114</v>
      </c>
      <c r="H8" s="179">
        <f>手引き!$N$17</f>
        <v>0</v>
      </c>
      <c r="I8" s="178" t="s">
        <v>113</v>
      </c>
      <c r="J8" s="830">
        <f>手引き!$V$17</f>
        <v>0</v>
      </c>
      <c r="K8" s="831"/>
      <c r="L8" s="102"/>
    </row>
    <row r="9" spans="1:16" ht="18" customHeight="1">
      <c r="B9" s="792"/>
      <c r="C9" s="802"/>
      <c r="D9" s="825"/>
      <c r="E9" s="826"/>
      <c r="F9" s="802"/>
      <c r="G9" s="180" t="s">
        <v>204</v>
      </c>
      <c r="H9" s="179">
        <f>手引き!$N$18</f>
        <v>0</v>
      </c>
      <c r="I9" s="181" t="s">
        <v>113</v>
      </c>
      <c r="J9" s="808">
        <f>手引き!$V$18</f>
        <v>0</v>
      </c>
      <c r="K9" s="809"/>
      <c r="L9" s="102"/>
    </row>
    <row r="10" spans="1:16" ht="27" customHeight="1">
      <c r="B10" s="171" t="s">
        <v>3</v>
      </c>
      <c r="C10" s="172">
        <f>入力シート!$F$15</f>
        <v>0</v>
      </c>
      <c r="D10" s="173"/>
      <c r="E10" s="174">
        <f>入力シート!$F$29</f>
        <v>0</v>
      </c>
      <c r="F10" s="175">
        <f>E10-C10</f>
        <v>0</v>
      </c>
      <c r="G10" s="798"/>
      <c r="H10" s="799"/>
      <c r="I10" s="799"/>
      <c r="J10" s="799"/>
      <c r="K10" s="800"/>
      <c r="L10" s="102"/>
      <c r="N10" s="103"/>
    </row>
    <row r="11" spans="1:16" ht="27" customHeight="1">
      <c r="B11" s="171" t="s">
        <v>4</v>
      </c>
      <c r="C11" s="172">
        <f>入力シート!$F$16</f>
        <v>0</v>
      </c>
      <c r="D11" s="173"/>
      <c r="E11" s="174">
        <f>C11</f>
        <v>0</v>
      </c>
      <c r="F11" s="175">
        <f>E11-C11</f>
        <v>0</v>
      </c>
      <c r="G11" s="798"/>
      <c r="H11" s="799"/>
      <c r="I11" s="799"/>
      <c r="J11" s="799"/>
      <c r="K11" s="800"/>
      <c r="L11" s="102"/>
    </row>
    <row r="12" spans="1:16" ht="27" customHeight="1">
      <c r="B12" s="171" t="s">
        <v>78</v>
      </c>
      <c r="C12" s="172">
        <f>入力シート!$F$17</f>
        <v>0</v>
      </c>
      <c r="D12" s="173"/>
      <c r="E12" s="174">
        <f>入力シート!$F$30</f>
        <v>0</v>
      </c>
      <c r="F12" s="175">
        <f>E12-C12</f>
        <v>0</v>
      </c>
      <c r="G12" s="803" t="s">
        <v>137</v>
      </c>
      <c r="H12" s="804"/>
      <c r="I12" s="804"/>
      <c r="J12" s="804"/>
      <c r="K12" s="805"/>
      <c r="L12" s="102"/>
    </row>
    <row r="13" spans="1:16" ht="27" customHeight="1">
      <c r="B13" s="171" t="s">
        <v>105</v>
      </c>
      <c r="C13" s="172">
        <f>入力シート!$F$18</f>
        <v>0</v>
      </c>
      <c r="D13" s="173"/>
      <c r="E13" s="174">
        <f>入力シート!$F$31</f>
        <v>0</v>
      </c>
      <c r="F13" s="175">
        <f>E13-C13</f>
        <v>0</v>
      </c>
      <c r="G13" s="798"/>
      <c r="H13" s="799"/>
      <c r="I13" s="799"/>
      <c r="J13" s="799"/>
      <c r="K13" s="800"/>
      <c r="L13" s="102"/>
    </row>
    <row r="14" spans="1:16" ht="24" customHeight="1" thickBot="1">
      <c r="B14" s="171"/>
      <c r="C14" s="172"/>
      <c r="D14" s="184"/>
      <c r="E14" s="185"/>
      <c r="F14" s="175"/>
      <c r="G14" s="551"/>
      <c r="H14" s="551"/>
      <c r="I14" s="551"/>
      <c r="J14" s="551"/>
      <c r="K14" s="552"/>
      <c r="L14" s="102"/>
    </row>
    <row r="15" spans="1:16" ht="27.75" customHeight="1" thickBot="1">
      <c r="B15" s="95" t="s">
        <v>33</v>
      </c>
      <c r="C15" s="172">
        <f>SUM(C6:C14)</f>
        <v>0</v>
      </c>
      <c r="D15" s="110" t="s">
        <v>247</v>
      </c>
      <c r="E15" s="186">
        <f>SUM(D6:E14)</f>
        <v>0</v>
      </c>
      <c r="F15" s="187">
        <f>E15-C15</f>
        <v>0</v>
      </c>
      <c r="G15" s="182"/>
      <c r="H15" s="182"/>
      <c r="I15" s="182"/>
      <c r="J15" s="182"/>
      <c r="K15" s="183"/>
      <c r="L15" s="102"/>
    </row>
    <row r="16" spans="1:16" ht="9.9" customHeight="1">
      <c r="B16" s="188"/>
      <c r="C16" s="189"/>
      <c r="D16" s="189"/>
      <c r="E16" s="189"/>
      <c r="F16" s="189"/>
      <c r="G16" s="123"/>
      <c r="H16" s="189"/>
      <c r="I16" s="189"/>
      <c r="J16" s="189"/>
      <c r="K16" s="189"/>
      <c r="L16" s="102"/>
    </row>
    <row r="17" spans="2:12" ht="27" customHeight="1">
      <c r="B17" s="109" t="s">
        <v>106</v>
      </c>
      <c r="C17" s="189"/>
      <c r="D17" s="189"/>
      <c r="E17" s="189"/>
      <c r="F17" s="189"/>
      <c r="G17" s="123"/>
      <c r="H17" s="189"/>
      <c r="I17" s="189"/>
      <c r="J17" s="189"/>
      <c r="K17" s="189"/>
      <c r="L17" s="102"/>
    </row>
    <row r="18" spans="2:12" ht="27" customHeight="1">
      <c r="B18" s="95" t="s">
        <v>249</v>
      </c>
      <c r="C18" s="96" t="s">
        <v>79</v>
      </c>
      <c r="D18" s="813" t="s">
        <v>250</v>
      </c>
      <c r="E18" s="814"/>
      <c r="F18" s="97" t="s">
        <v>52</v>
      </c>
      <c r="G18" s="806" t="s">
        <v>251</v>
      </c>
      <c r="H18" s="806"/>
      <c r="I18" s="806"/>
      <c r="J18" s="806"/>
      <c r="K18" s="807"/>
      <c r="L18" s="102"/>
    </row>
    <row r="19" spans="2:12" ht="27" customHeight="1">
      <c r="B19" s="171" t="s">
        <v>53</v>
      </c>
      <c r="C19" s="190">
        <f>入力シート!$F$19</f>
        <v>0</v>
      </c>
      <c r="D19" s="191"/>
      <c r="E19" s="174">
        <f>入力シート!$F$32</f>
        <v>0</v>
      </c>
      <c r="F19" s="175">
        <f>E19-C19</f>
        <v>0</v>
      </c>
      <c r="G19" s="783"/>
      <c r="H19" s="784"/>
      <c r="I19" s="784"/>
      <c r="J19" s="784"/>
      <c r="K19" s="785"/>
      <c r="L19" s="102"/>
    </row>
    <row r="20" spans="2:12" ht="27" customHeight="1">
      <c r="B20" s="171" t="s">
        <v>109</v>
      </c>
      <c r="C20" s="190">
        <f>入力シート!$F$20</f>
        <v>0</v>
      </c>
      <c r="D20" s="191"/>
      <c r="E20" s="174">
        <f>C20</f>
        <v>0</v>
      </c>
      <c r="F20" s="175">
        <f>E20-C20</f>
        <v>0</v>
      </c>
      <c r="G20" s="783"/>
      <c r="H20" s="784"/>
      <c r="I20" s="784"/>
      <c r="J20" s="784"/>
      <c r="K20" s="785"/>
      <c r="L20" s="102"/>
    </row>
    <row r="21" spans="2:12" ht="22.5" customHeight="1">
      <c r="B21" s="791" t="s">
        <v>6</v>
      </c>
      <c r="C21" s="801">
        <f>入力シート!$F$21</f>
        <v>0</v>
      </c>
      <c r="D21" s="779">
        <f>C21</f>
        <v>0</v>
      </c>
      <c r="E21" s="780"/>
      <c r="F21" s="793">
        <f>D21-C21</f>
        <v>0</v>
      </c>
      <c r="G21" s="810" t="s">
        <v>284</v>
      </c>
      <c r="H21" s="811"/>
      <c r="I21" s="811"/>
      <c r="J21" s="811"/>
      <c r="K21" s="812"/>
      <c r="L21" s="102"/>
    </row>
    <row r="22" spans="2:12" ht="22.5" customHeight="1">
      <c r="B22" s="792"/>
      <c r="C22" s="802"/>
      <c r="D22" s="781"/>
      <c r="E22" s="782"/>
      <c r="F22" s="794"/>
      <c r="G22" s="786" t="s">
        <v>285</v>
      </c>
      <c r="H22" s="787"/>
      <c r="I22" s="787"/>
      <c r="J22" s="787"/>
      <c r="K22" s="788"/>
      <c r="L22" s="102"/>
    </row>
    <row r="23" spans="2:12" ht="27" customHeight="1">
      <c r="B23" s="171" t="s">
        <v>70</v>
      </c>
      <c r="C23" s="172">
        <f>入力シート!$F$22</f>
        <v>0</v>
      </c>
      <c r="D23" s="192"/>
      <c r="E23" s="185">
        <f>C23</f>
        <v>0</v>
      </c>
      <c r="F23" s="175">
        <f t="shared" ref="F23:F29" si="0">E23-C23</f>
        <v>0</v>
      </c>
      <c r="G23" s="798"/>
      <c r="H23" s="799"/>
      <c r="I23" s="799"/>
      <c r="J23" s="799"/>
      <c r="K23" s="800"/>
      <c r="L23" s="102"/>
    </row>
    <row r="24" spans="2:12" ht="27" customHeight="1">
      <c r="B24" s="171" t="s">
        <v>110</v>
      </c>
      <c r="C24" s="172">
        <f>入力シート!$F$23</f>
        <v>0</v>
      </c>
      <c r="D24" s="191"/>
      <c r="E24" s="174">
        <f>入力シート!$F$33</f>
        <v>0</v>
      </c>
      <c r="F24" s="175">
        <f t="shared" si="0"/>
        <v>0</v>
      </c>
      <c r="G24" s="798"/>
      <c r="H24" s="799"/>
      <c r="I24" s="799"/>
      <c r="J24" s="799"/>
      <c r="K24" s="800"/>
      <c r="L24" s="102"/>
    </row>
    <row r="25" spans="2:12" ht="27" customHeight="1">
      <c r="B25" s="171" t="s">
        <v>54</v>
      </c>
      <c r="C25" s="172">
        <f>入力シート!$F$24</f>
        <v>0</v>
      </c>
      <c r="D25" s="191"/>
      <c r="E25" s="174">
        <f>入力シート!$F$34</f>
        <v>0</v>
      </c>
      <c r="F25" s="175">
        <f t="shared" si="0"/>
        <v>0</v>
      </c>
      <c r="G25" s="798"/>
      <c r="H25" s="799"/>
      <c r="I25" s="799"/>
      <c r="J25" s="799"/>
      <c r="K25" s="800"/>
      <c r="L25" s="102"/>
    </row>
    <row r="26" spans="2:12" ht="27" customHeight="1">
      <c r="B26" s="171" t="s">
        <v>55</v>
      </c>
      <c r="C26" s="172">
        <f>入力シート!$F$25</f>
        <v>0</v>
      </c>
      <c r="D26" s="191"/>
      <c r="E26" s="174">
        <f>入力シート!$F$35</f>
        <v>0</v>
      </c>
      <c r="F26" s="175">
        <f t="shared" si="0"/>
        <v>0</v>
      </c>
      <c r="G26" s="798"/>
      <c r="H26" s="799"/>
      <c r="I26" s="799"/>
      <c r="J26" s="799"/>
      <c r="K26" s="800"/>
      <c r="L26" s="102"/>
    </row>
    <row r="27" spans="2:12" ht="27" customHeight="1">
      <c r="B27" s="171" t="s">
        <v>84</v>
      </c>
      <c r="C27" s="172">
        <f>入力シート!$F$26</f>
        <v>0</v>
      </c>
      <c r="D27" s="191"/>
      <c r="E27" s="174">
        <f>入力シート!$F$36</f>
        <v>0</v>
      </c>
      <c r="F27" s="175">
        <f t="shared" si="0"/>
        <v>0</v>
      </c>
      <c r="G27" s="798"/>
      <c r="H27" s="799"/>
      <c r="I27" s="799"/>
      <c r="J27" s="799"/>
      <c r="K27" s="800"/>
      <c r="L27" s="102"/>
    </row>
    <row r="28" spans="2:12" ht="27" customHeight="1" thickBot="1">
      <c r="B28" s="171" t="s">
        <v>111</v>
      </c>
      <c r="C28" s="172">
        <f>入力シート!$F$27</f>
        <v>0</v>
      </c>
      <c r="D28" s="191"/>
      <c r="E28" s="174">
        <f>入力シート!$F$37</f>
        <v>0</v>
      </c>
      <c r="F28" s="175">
        <f t="shared" si="0"/>
        <v>0</v>
      </c>
      <c r="G28" s="798"/>
      <c r="H28" s="799"/>
      <c r="I28" s="799"/>
      <c r="J28" s="799"/>
      <c r="K28" s="800"/>
      <c r="L28" s="102"/>
    </row>
    <row r="29" spans="2:12" ht="27" customHeight="1" thickBot="1">
      <c r="B29" s="95" t="s">
        <v>33</v>
      </c>
      <c r="C29" s="172">
        <f>SUM(C19:C28)</f>
        <v>0</v>
      </c>
      <c r="D29" s="110" t="s">
        <v>112</v>
      </c>
      <c r="E29" s="186">
        <f>SUM(D19:E28)</f>
        <v>0</v>
      </c>
      <c r="F29" s="187">
        <f t="shared" si="0"/>
        <v>0</v>
      </c>
      <c r="G29" s="795"/>
      <c r="H29" s="796"/>
      <c r="I29" s="796"/>
      <c r="J29" s="796"/>
      <c r="K29" s="797"/>
      <c r="L29" s="102"/>
    </row>
    <row r="30" spans="2:12" ht="11.25" customHeight="1" thickBot="1">
      <c r="B30" s="189"/>
      <c r="C30" s="189"/>
      <c r="D30" s="189"/>
      <c r="E30" s="189"/>
      <c r="F30" s="193"/>
      <c r="G30" s="189"/>
      <c r="H30" s="189"/>
      <c r="I30" s="189"/>
      <c r="J30" s="189"/>
      <c r="K30" s="189"/>
      <c r="L30" s="102"/>
    </row>
    <row r="31" spans="2:12" ht="28.5" customHeight="1" thickBot="1">
      <c r="B31" s="789" t="s">
        <v>246</v>
      </c>
      <c r="C31" s="789"/>
      <c r="D31" s="789"/>
      <c r="E31" s="790"/>
      <c r="F31" s="194">
        <f>E15-E29</f>
        <v>0</v>
      </c>
      <c r="G31" s="98" t="s">
        <v>248</v>
      </c>
      <c r="H31" s="195"/>
      <c r="I31" s="195"/>
      <c r="J31" s="195"/>
      <c r="K31" s="195"/>
      <c r="L31" s="102"/>
    </row>
    <row r="32" spans="2:12" ht="26.25" customHeight="1">
      <c r="B32" s="189"/>
      <c r="C32" s="189"/>
      <c r="D32" s="189"/>
      <c r="E32" s="116"/>
      <c r="F32" s="99" t="s">
        <v>31</v>
      </c>
      <c r="G32" s="170"/>
      <c r="H32" s="170"/>
      <c r="I32" s="170"/>
      <c r="J32" s="170"/>
      <c r="K32" s="170"/>
      <c r="L32" s="102"/>
    </row>
    <row r="33" spans="2:12" ht="9" customHeight="1">
      <c r="B33" s="102"/>
      <c r="C33" s="102"/>
      <c r="D33" s="102"/>
      <c r="E33" s="102"/>
      <c r="F33" s="102"/>
      <c r="G33" s="102"/>
      <c r="H33" s="102"/>
      <c r="I33" s="102"/>
      <c r="J33" s="102"/>
      <c r="K33" s="102"/>
      <c r="L33" s="102"/>
    </row>
    <row r="34" spans="2:12">
      <c r="B34" s="102"/>
      <c r="C34" s="102"/>
      <c r="D34" s="102"/>
      <c r="E34" s="102"/>
      <c r="F34" s="102"/>
      <c r="G34" s="102"/>
      <c r="H34" s="102"/>
      <c r="I34" s="102"/>
      <c r="J34" s="102"/>
      <c r="K34" s="102"/>
      <c r="L34" s="102"/>
    </row>
    <row r="35" spans="2:12">
      <c r="B35" s="102"/>
      <c r="C35" s="102"/>
      <c r="D35" s="102"/>
      <c r="E35" s="102"/>
      <c r="F35" s="102"/>
      <c r="G35" s="102"/>
      <c r="H35" s="102"/>
      <c r="I35" s="102"/>
      <c r="J35" s="102"/>
      <c r="K35" s="102"/>
      <c r="L35" s="102"/>
    </row>
    <row r="36" spans="2:12">
      <c r="B36" s="102"/>
      <c r="C36" s="102"/>
      <c r="D36" s="102"/>
      <c r="E36" s="102"/>
      <c r="F36" s="102"/>
      <c r="G36" s="102"/>
      <c r="H36" s="102"/>
      <c r="I36" s="102"/>
      <c r="J36" s="102"/>
      <c r="K36" s="102"/>
      <c r="L36" s="102"/>
    </row>
    <row r="37" spans="2:12">
      <c r="B37" s="102"/>
      <c r="C37" s="102"/>
      <c r="D37" s="102"/>
      <c r="E37" s="102"/>
      <c r="F37" s="102"/>
      <c r="G37" s="102"/>
      <c r="H37" s="102"/>
      <c r="I37" s="102"/>
      <c r="J37" s="102"/>
      <c r="K37" s="102"/>
      <c r="L37" s="102"/>
    </row>
    <row r="38" spans="2:12">
      <c r="B38" s="102"/>
      <c r="C38" s="102"/>
      <c r="D38" s="102"/>
      <c r="E38" s="102"/>
      <c r="F38" s="102"/>
      <c r="G38" s="102"/>
      <c r="H38" s="102"/>
      <c r="I38" s="102"/>
      <c r="J38" s="102"/>
      <c r="K38" s="102"/>
      <c r="L38" s="102"/>
    </row>
    <row r="39" spans="2:12">
      <c r="B39" s="102"/>
      <c r="C39" s="102"/>
      <c r="D39" s="102"/>
      <c r="E39" s="102"/>
      <c r="F39" s="102"/>
      <c r="G39" s="102"/>
      <c r="H39" s="102"/>
      <c r="I39" s="102"/>
      <c r="J39" s="102"/>
      <c r="K39" s="102"/>
      <c r="L39" s="102"/>
    </row>
    <row r="40" spans="2:12">
      <c r="B40" s="102"/>
      <c r="C40" s="102"/>
      <c r="D40" s="102"/>
      <c r="E40" s="102"/>
      <c r="F40" s="102"/>
      <c r="G40" s="102"/>
      <c r="H40" s="102"/>
      <c r="I40" s="102"/>
      <c r="J40" s="102"/>
      <c r="K40" s="102"/>
      <c r="L40" s="102"/>
    </row>
    <row r="41" spans="2:12">
      <c r="B41" s="102"/>
      <c r="C41" s="102"/>
      <c r="D41" s="102"/>
      <c r="E41" s="102"/>
      <c r="F41" s="102"/>
      <c r="G41" s="102"/>
      <c r="H41" s="102"/>
      <c r="I41" s="102"/>
      <c r="J41" s="102"/>
      <c r="K41" s="102"/>
      <c r="L41" s="102"/>
    </row>
    <row r="42" spans="2:12">
      <c r="B42" s="102"/>
      <c r="C42" s="102"/>
      <c r="D42" s="102"/>
      <c r="E42" s="102"/>
      <c r="F42" s="102"/>
      <c r="G42" s="102"/>
      <c r="H42" s="102"/>
      <c r="I42" s="102"/>
      <c r="J42" s="102"/>
      <c r="K42" s="102"/>
      <c r="L42" s="102"/>
    </row>
    <row r="43" spans="2:12">
      <c r="B43" s="102"/>
      <c r="C43" s="102"/>
      <c r="D43" s="102"/>
      <c r="E43" s="102"/>
      <c r="F43" s="102"/>
      <c r="G43" s="102"/>
      <c r="H43" s="102"/>
      <c r="I43" s="102"/>
      <c r="J43" s="102"/>
      <c r="K43" s="102"/>
      <c r="L43" s="102"/>
    </row>
    <row r="44" spans="2:12">
      <c r="B44" s="102"/>
      <c r="C44" s="102"/>
      <c r="D44" s="102"/>
      <c r="E44" s="102"/>
      <c r="F44" s="102"/>
      <c r="G44" s="102"/>
      <c r="H44" s="102"/>
      <c r="I44" s="102"/>
      <c r="J44" s="102"/>
      <c r="K44" s="102"/>
      <c r="L44" s="102"/>
    </row>
    <row r="45" spans="2:12">
      <c r="B45" s="102"/>
      <c r="C45" s="102"/>
      <c r="D45" s="102"/>
      <c r="E45" s="102"/>
      <c r="F45" s="102"/>
      <c r="G45" s="102"/>
      <c r="H45" s="102"/>
      <c r="I45" s="102"/>
      <c r="J45" s="102"/>
      <c r="K45" s="102"/>
      <c r="L45" s="102"/>
    </row>
    <row r="46" spans="2:12">
      <c r="B46" s="102"/>
      <c r="C46" s="102"/>
      <c r="D46" s="102"/>
      <c r="E46" s="102"/>
      <c r="F46" s="102"/>
      <c r="G46" s="102"/>
      <c r="H46" s="102"/>
      <c r="I46" s="102"/>
      <c r="J46" s="102"/>
      <c r="K46" s="102"/>
      <c r="L46" s="102"/>
    </row>
    <row r="47" spans="2:12">
      <c r="B47" s="102"/>
      <c r="C47" s="102"/>
      <c r="D47" s="102"/>
      <c r="E47" s="102"/>
      <c r="F47" s="102"/>
      <c r="G47" s="102"/>
      <c r="H47" s="102"/>
      <c r="I47" s="102"/>
      <c r="J47" s="102"/>
      <c r="K47" s="102"/>
      <c r="L47" s="102"/>
    </row>
    <row r="48" spans="2:12">
      <c r="B48" s="102"/>
      <c r="C48" s="102"/>
      <c r="D48" s="102"/>
      <c r="E48" s="102"/>
      <c r="F48" s="102"/>
      <c r="G48" s="102"/>
      <c r="H48" s="102"/>
      <c r="I48" s="102"/>
      <c r="J48" s="102"/>
      <c r="K48" s="102"/>
      <c r="L48" s="102"/>
    </row>
    <row r="49" spans="2:12">
      <c r="B49" s="102"/>
      <c r="C49" s="102"/>
      <c r="D49" s="102"/>
      <c r="E49" s="102"/>
      <c r="F49" s="102"/>
      <c r="G49" s="102"/>
      <c r="H49" s="102"/>
      <c r="I49" s="102"/>
      <c r="J49" s="102"/>
      <c r="K49" s="102"/>
      <c r="L49" s="102"/>
    </row>
    <row r="50" spans="2:12">
      <c r="B50" s="102"/>
      <c r="C50" s="102"/>
      <c r="D50" s="102"/>
      <c r="E50" s="102"/>
      <c r="F50" s="102"/>
      <c r="G50" s="102"/>
      <c r="H50" s="102"/>
      <c r="I50" s="102"/>
      <c r="J50" s="102"/>
      <c r="K50" s="102"/>
      <c r="L50" s="102"/>
    </row>
    <row r="51" spans="2:12">
      <c r="B51" s="102"/>
      <c r="C51" s="102"/>
      <c r="D51" s="102"/>
      <c r="E51" s="102"/>
      <c r="F51" s="102"/>
      <c r="G51" s="102"/>
      <c r="H51" s="102"/>
      <c r="I51" s="102"/>
      <c r="J51" s="102"/>
      <c r="K51" s="102"/>
      <c r="L51" s="102"/>
    </row>
    <row r="52" spans="2:12">
      <c r="B52" s="102"/>
      <c r="C52" s="102"/>
      <c r="D52" s="102"/>
      <c r="E52" s="102"/>
      <c r="F52" s="102"/>
      <c r="G52" s="102"/>
      <c r="H52" s="102"/>
      <c r="I52" s="102"/>
      <c r="J52" s="102"/>
      <c r="K52" s="102"/>
      <c r="L52" s="102"/>
    </row>
    <row r="53" spans="2:12">
      <c r="B53" s="102"/>
      <c r="C53" s="102"/>
      <c r="D53" s="102"/>
      <c r="E53" s="102"/>
      <c r="F53" s="102"/>
      <c r="G53" s="102"/>
      <c r="H53" s="102"/>
      <c r="I53" s="102"/>
      <c r="J53" s="102"/>
      <c r="K53" s="102"/>
      <c r="L53" s="102"/>
    </row>
    <row r="54" spans="2:12">
      <c r="B54" s="102"/>
      <c r="C54" s="102"/>
      <c r="D54" s="102"/>
      <c r="E54" s="102"/>
      <c r="F54" s="102"/>
      <c r="G54" s="102"/>
      <c r="H54" s="102"/>
      <c r="I54" s="102"/>
      <c r="J54" s="102"/>
      <c r="K54" s="102"/>
      <c r="L54" s="102"/>
    </row>
    <row r="55" spans="2:12">
      <c r="B55" s="102"/>
      <c r="C55" s="102"/>
      <c r="D55" s="102"/>
      <c r="E55" s="102"/>
      <c r="F55" s="102"/>
      <c r="G55" s="102"/>
      <c r="H55" s="102"/>
      <c r="I55" s="102"/>
      <c r="J55" s="102"/>
      <c r="K55" s="102"/>
      <c r="L55" s="102"/>
    </row>
    <row r="56" spans="2:12">
      <c r="B56" s="102"/>
      <c r="C56" s="102"/>
      <c r="D56" s="102"/>
      <c r="E56" s="102"/>
      <c r="F56" s="102"/>
      <c r="G56" s="102"/>
      <c r="H56" s="102"/>
      <c r="I56" s="102"/>
      <c r="J56" s="102"/>
      <c r="K56" s="102"/>
      <c r="L56" s="102"/>
    </row>
    <row r="57" spans="2:12">
      <c r="B57" s="102"/>
      <c r="C57" s="102"/>
      <c r="D57" s="102"/>
      <c r="E57" s="102"/>
      <c r="F57" s="102"/>
      <c r="G57" s="102"/>
      <c r="H57" s="102"/>
      <c r="I57" s="102"/>
      <c r="J57" s="102"/>
      <c r="K57" s="102"/>
      <c r="L57" s="102"/>
    </row>
    <row r="58" spans="2:12">
      <c r="B58" s="102"/>
      <c r="C58" s="102"/>
      <c r="D58" s="102"/>
      <c r="E58" s="102"/>
      <c r="F58" s="102"/>
      <c r="G58" s="102"/>
      <c r="H58" s="102"/>
      <c r="I58" s="102"/>
      <c r="J58" s="102"/>
      <c r="K58" s="102"/>
      <c r="L58" s="102"/>
    </row>
    <row r="59" spans="2:12">
      <c r="B59" s="102"/>
      <c r="C59" s="102"/>
      <c r="D59" s="102"/>
      <c r="E59" s="102"/>
      <c r="F59" s="102"/>
      <c r="G59" s="102"/>
      <c r="H59" s="102"/>
      <c r="I59" s="102"/>
      <c r="J59" s="102"/>
      <c r="K59" s="102"/>
      <c r="L59" s="102"/>
    </row>
    <row r="60" spans="2:12">
      <c r="B60" s="102"/>
      <c r="C60" s="102"/>
      <c r="D60" s="102"/>
      <c r="E60" s="102"/>
      <c r="F60" s="102"/>
      <c r="G60" s="102"/>
      <c r="H60" s="102"/>
      <c r="I60" s="102"/>
      <c r="J60" s="102"/>
      <c r="K60" s="102"/>
      <c r="L60" s="102"/>
    </row>
  </sheetData>
  <sheetProtection algorithmName="SHA-512" hashValue="6TuE9adUMikxZtioQcU6NxRjs9Ws0lg1cp7ZZ26h9R5wnmkeXh0b6UcEEmxvdgf0xcbCU6xnCoBqOS6MoigW5A==" saltValue="JpWO7sWGZs+EZZ0DRxjTGw==" spinCount="100000" sheet="1" objects="1" scenarios="1" selectLockedCells="1"/>
  <mergeCells count="36">
    <mergeCell ref="D18:E18"/>
    <mergeCell ref="C7:C9"/>
    <mergeCell ref="G10:K10"/>
    <mergeCell ref="G11:K11"/>
    <mergeCell ref="B2:E2"/>
    <mergeCell ref="H3:K3"/>
    <mergeCell ref="F7:F9"/>
    <mergeCell ref="F2:J2"/>
    <mergeCell ref="H4:K4"/>
    <mergeCell ref="D5:E5"/>
    <mergeCell ref="G5:K5"/>
    <mergeCell ref="D7:E9"/>
    <mergeCell ref="G6:K6"/>
    <mergeCell ref="B7:B9"/>
    <mergeCell ref="J7:K7"/>
    <mergeCell ref="J8:K8"/>
    <mergeCell ref="G12:K12"/>
    <mergeCell ref="G27:K27"/>
    <mergeCell ref="G18:K18"/>
    <mergeCell ref="J9:K9"/>
    <mergeCell ref="G24:K24"/>
    <mergeCell ref="G13:K13"/>
    <mergeCell ref="G25:K25"/>
    <mergeCell ref="G26:K26"/>
    <mergeCell ref="G21:K21"/>
    <mergeCell ref="G23:K23"/>
    <mergeCell ref="D21:E22"/>
    <mergeCell ref="G19:K19"/>
    <mergeCell ref="G20:K20"/>
    <mergeCell ref="G22:K22"/>
    <mergeCell ref="B31:E31"/>
    <mergeCell ref="B21:B22"/>
    <mergeCell ref="F21:F22"/>
    <mergeCell ref="G29:K29"/>
    <mergeCell ref="G28:K28"/>
    <mergeCell ref="C21:C22"/>
  </mergeCells>
  <phoneticPr fontId="3"/>
  <conditionalFormatting sqref="H3:K3">
    <cfRule type="expression" dxfId="13" priority="1">
      <formula>$H$3=0</formula>
    </cfRule>
  </conditionalFormatting>
  <dataValidations count="2">
    <dataValidation imeMode="off" allowBlank="1" showInputMessage="1" showErrorMessage="1" sqref="H3:K3 D21 F19:F29 D19:E20 D7 C19:C29 F31 C6:C15 D10:E15 F6:F15 J7:K9 H7:H9 D6:E6 D23:E29" xr:uid="{00000000-0002-0000-0300-000000000000}"/>
    <dataValidation imeMode="on" allowBlank="1" showInputMessage="1" showErrorMessage="1" sqref="H14:K15 G10:G15 H12:K12 G19:G29" xr:uid="{00000000-0002-0000-0300-000001000000}"/>
  </dataValidations>
  <pageMargins left="0.62992125984251968" right="0.15748031496062992" top="0.78740157480314965" bottom="0.55118110236220474" header="0.51181102362204722" footer="0.39370078740157483"/>
  <pageSetup paperSize="9" orientation="portrait" horizontalDpi="4294967294" verticalDpi="0" r:id="rId1"/>
  <headerFooter alignWithMargins="0">
    <oddHeader>&amp;L&amp;"ＭＳ 明朝,標準"&amp;11第８号様式（第９条関係）</oddHeader>
    <oddFooter>&amp;C1-②</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M21"/>
  <sheetViews>
    <sheetView showGridLines="0" showZeros="0" workbookViewId="0">
      <selection activeCell="B4" sqref="B4"/>
    </sheetView>
  </sheetViews>
  <sheetFormatPr defaultRowHeight="12"/>
  <cols>
    <col min="1" max="1" width="5.15234375" style="1" bestFit="1" customWidth="1"/>
    <col min="2" max="2" width="18.07421875" customWidth="1"/>
    <col min="3" max="3" width="6.23046875" style="1" bestFit="1" customWidth="1"/>
    <col min="4" max="4" width="6.61328125" style="1" customWidth="1"/>
    <col min="5" max="5" width="17.07421875" style="8" customWidth="1"/>
    <col min="6" max="6" width="6.23046875" style="1" bestFit="1" customWidth="1"/>
    <col min="7" max="7" width="6.4609375" style="1" customWidth="1"/>
    <col min="8" max="8" width="6.23046875" style="1" bestFit="1" customWidth="1"/>
    <col min="9" max="9" width="6.61328125" style="1" customWidth="1"/>
    <col min="10" max="10" width="0.3828125" customWidth="1"/>
  </cols>
  <sheetData>
    <row r="1" spans="1:13" ht="50.25" customHeight="1">
      <c r="B1" s="846">
        <f>DATE(YEAR(手引き!$D$7)-1,4,1)</f>
        <v>43556</v>
      </c>
      <c r="C1" s="846"/>
      <c r="D1" s="846"/>
      <c r="E1" s="115" t="s">
        <v>60</v>
      </c>
      <c r="F1" s="840" t="s">
        <v>258</v>
      </c>
      <c r="G1" s="841"/>
      <c r="H1" s="839">
        <f>手引き!$M$5</f>
        <v>0</v>
      </c>
      <c r="I1" s="839"/>
      <c r="J1" s="15"/>
      <c r="K1" s="15"/>
      <c r="L1" s="15"/>
    </row>
    <row r="2" spans="1:13" s="4" customFormat="1" ht="27" customHeight="1">
      <c r="A2" s="838" t="s">
        <v>14</v>
      </c>
      <c r="B2" s="838" t="s">
        <v>25</v>
      </c>
      <c r="C2" s="838"/>
      <c r="D2" s="838"/>
      <c r="E2" s="838"/>
      <c r="F2" s="838"/>
      <c r="G2" s="838"/>
      <c r="H2" s="838" t="s">
        <v>5</v>
      </c>
      <c r="I2" s="838"/>
      <c r="J2" s="11"/>
      <c r="K2" s="11"/>
      <c r="L2" s="495"/>
    </row>
    <row r="3" spans="1:13" s="9" customFormat="1" ht="27" customHeight="1">
      <c r="A3" s="838"/>
      <c r="B3" s="6" t="s">
        <v>11</v>
      </c>
      <c r="C3" s="17" t="s">
        <v>12</v>
      </c>
      <c r="D3" s="10" t="s">
        <v>35</v>
      </c>
      <c r="E3" s="6" t="s">
        <v>13</v>
      </c>
      <c r="F3" s="17" t="s">
        <v>12</v>
      </c>
      <c r="G3" s="10" t="s">
        <v>35</v>
      </c>
      <c r="H3" s="282" t="s">
        <v>12</v>
      </c>
      <c r="I3" s="282" t="s">
        <v>26</v>
      </c>
      <c r="L3" s="497"/>
      <c r="M3" s="500"/>
    </row>
    <row r="4" spans="1:13" ht="51.75" customHeight="1">
      <c r="A4" s="285" t="s">
        <v>15</v>
      </c>
      <c r="B4" s="425"/>
      <c r="C4" s="426"/>
      <c r="D4" s="427"/>
      <c r="E4" s="428"/>
      <c r="F4" s="429"/>
      <c r="G4" s="427"/>
      <c r="H4" s="283">
        <f t="shared" ref="H4:I7" si="0">C4+F4</f>
        <v>0</v>
      </c>
      <c r="I4" s="284">
        <f t="shared" si="0"/>
        <v>0</v>
      </c>
      <c r="K4" s="12"/>
    </row>
    <row r="5" spans="1:13" ht="51.75" customHeight="1">
      <c r="A5" s="285" t="s">
        <v>16</v>
      </c>
      <c r="B5" s="425"/>
      <c r="C5" s="426"/>
      <c r="D5" s="427"/>
      <c r="E5" s="430"/>
      <c r="F5" s="429"/>
      <c r="G5" s="427"/>
      <c r="H5" s="283">
        <f t="shared" si="0"/>
        <v>0</v>
      </c>
      <c r="I5" s="284">
        <f t="shared" si="0"/>
        <v>0</v>
      </c>
    </row>
    <row r="6" spans="1:13" ht="51.75" customHeight="1">
      <c r="A6" s="285" t="s">
        <v>17</v>
      </c>
      <c r="B6" s="431"/>
      <c r="C6" s="426"/>
      <c r="D6" s="427"/>
      <c r="E6" s="428"/>
      <c r="F6" s="429"/>
      <c r="G6" s="427"/>
      <c r="H6" s="283">
        <f t="shared" si="0"/>
        <v>0</v>
      </c>
      <c r="I6" s="284">
        <f t="shared" si="0"/>
        <v>0</v>
      </c>
    </row>
    <row r="7" spans="1:13" ht="51.75" customHeight="1">
      <c r="A7" s="285" t="s">
        <v>18</v>
      </c>
      <c r="B7" s="432"/>
      <c r="C7" s="426"/>
      <c r="D7" s="427"/>
      <c r="E7" s="430"/>
      <c r="F7" s="429"/>
      <c r="G7" s="427"/>
      <c r="H7" s="283">
        <f t="shared" si="0"/>
        <v>0</v>
      </c>
      <c r="I7" s="284">
        <f t="shared" ref="I7:I16" si="1">D7+G7</f>
        <v>0</v>
      </c>
    </row>
    <row r="8" spans="1:13" ht="51.75" customHeight="1">
      <c r="A8" s="285" t="s">
        <v>19</v>
      </c>
      <c r="B8" s="425"/>
      <c r="C8" s="426"/>
      <c r="D8" s="427"/>
      <c r="E8" s="428"/>
      <c r="F8" s="429"/>
      <c r="G8" s="427"/>
      <c r="H8" s="283">
        <f t="shared" ref="H8:H16" si="2">C8+F8</f>
        <v>0</v>
      </c>
      <c r="I8" s="284">
        <f t="shared" si="1"/>
        <v>0</v>
      </c>
    </row>
    <row r="9" spans="1:13" ht="51.75" customHeight="1">
      <c r="A9" s="285" t="s">
        <v>20</v>
      </c>
      <c r="B9" s="433"/>
      <c r="C9" s="426"/>
      <c r="D9" s="427"/>
      <c r="E9" s="428"/>
      <c r="F9" s="429"/>
      <c r="G9" s="427"/>
      <c r="H9" s="283">
        <f t="shared" si="2"/>
        <v>0</v>
      </c>
      <c r="I9" s="284">
        <f t="shared" si="1"/>
        <v>0</v>
      </c>
    </row>
    <row r="10" spans="1:13" ht="51.75" customHeight="1">
      <c r="A10" s="285" t="s">
        <v>21</v>
      </c>
      <c r="B10" s="425"/>
      <c r="C10" s="426"/>
      <c r="D10" s="427"/>
      <c r="E10" s="430"/>
      <c r="F10" s="429"/>
      <c r="G10" s="427"/>
      <c r="H10" s="283">
        <f t="shared" si="2"/>
        <v>0</v>
      </c>
      <c r="I10" s="284">
        <f t="shared" si="1"/>
        <v>0</v>
      </c>
    </row>
    <row r="11" spans="1:13" ht="51.75" customHeight="1">
      <c r="A11" s="285" t="s">
        <v>22</v>
      </c>
      <c r="B11" s="425"/>
      <c r="C11" s="426"/>
      <c r="D11" s="427"/>
      <c r="E11" s="428"/>
      <c r="F11" s="429"/>
      <c r="G11" s="427"/>
      <c r="H11" s="283">
        <f t="shared" si="2"/>
        <v>0</v>
      </c>
      <c r="I11" s="284">
        <f t="shared" si="1"/>
        <v>0</v>
      </c>
    </row>
    <row r="12" spans="1:13" ht="51.75" customHeight="1">
      <c r="A12" s="285" t="s">
        <v>27</v>
      </c>
      <c r="B12" s="425"/>
      <c r="C12" s="426"/>
      <c r="D12" s="427"/>
      <c r="E12" s="430"/>
      <c r="F12" s="429"/>
      <c r="G12" s="427"/>
      <c r="H12" s="283">
        <f t="shared" si="2"/>
        <v>0</v>
      </c>
      <c r="I12" s="284">
        <f t="shared" si="1"/>
        <v>0</v>
      </c>
    </row>
    <row r="13" spans="1:13" ht="51.75" customHeight="1">
      <c r="A13" s="285" t="s">
        <v>23</v>
      </c>
      <c r="B13" s="425"/>
      <c r="C13" s="426"/>
      <c r="D13" s="427"/>
      <c r="E13" s="428"/>
      <c r="F13" s="429"/>
      <c r="G13" s="427"/>
      <c r="H13" s="283">
        <f t="shared" si="2"/>
        <v>0</v>
      </c>
      <c r="I13" s="284">
        <f t="shared" si="1"/>
        <v>0</v>
      </c>
    </row>
    <row r="14" spans="1:13" ht="51.75" customHeight="1">
      <c r="A14" s="285" t="s">
        <v>24</v>
      </c>
      <c r="B14" s="425"/>
      <c r="C14" s="426"/>
      <c r="D14" s="427"/>
      <c r="E14" s="428"/>
      <c r="F14" s="429"/>
      <c r="G14" s="427"/>
      <c r="H14" s="283">
        <f t="shared" si="2"/>
        <v>0</v>
      </c>
      <c r="I14" s="284">
        <f t="shared" si="1"/>
        <v>0</v>
      </c>
    </row>
    <row r="15" spans="1:13" ht="51.75" customHeight="1">
      <c r="A15" s="285" t="s">
        <v>34</v>
      </c>
      <c r="B15" s="425"/>
      <c r="C15" s="426"/>
      <c r="D15" s="427"/>
      <c r="E15" s="430"/>
      <c r="F15" s="429"/>
      <c r="G15" s="427"/>
      <c r="H15" s="283">
        <f t="shared" si="2"/>
        <v>0</v>
      </c>
      <c r="I15" s="284">
        <f t="shared" si="1"/>
        <v>0</v>
      </c>
    </row>
    <row r="16" spans="1:13" ht="21" customHeight="1">
      <c r="A16" s="834" t="s">
        <v>33</v>
      </c>
      <c r="B16" s="38" t="s">
        <v>118</v>
      </c>
      <c r="C16" s="836">
        <f>SUM(C4:C15)</f>
        <v>0</v>
      </c>
      <c r="D16" s="842">
        <f>SUM(D4:D15)</f>
        <v>0</v>
      </c>
      <c r="E16" s="39" t="s">
        <v>118</v>
      </c>
      <c r="F16" s="844">
        <f>SUM(F4:F15)</f>
        <v>0</v>
      </c>
      <c r="G16" s="842">
        <f>SUM(G4:G15)</f>
        <v>0</v>
      </c>
      <c r="H16" s="847">
        <f t="shared" si="2"/>
        <v>0</v>
      </c>
      <c r="I16" s="832">
        <f t="shared" si="1"/>
        <v>0</v>
      </c>
    </row>
    <row r="17" spans="1:9" ht="21" customHeight="1">
      <c r="A17" s="835"/>
      <c r="B17" s="40" t="s">
        <v>119</v>
      </c>
      <c r="C17" s="837"/>
      <c r="D17" s="843"/>
      <c r="E17" s="41" t="s">
        <v>120</v>
      </c>
      <c r="F17" s="845"/>
      <c r="G17" s="843"/>
      <c r="H17" s="848"/>
      <c r="I17" s="833"/>
    </row>
    <row r="18" spans="1:9" ht="15.75" customHeight="1">
      <c r="A18" s="3"/>
      <c r="B18" s="2"/>
      <c r="C18" s="3"/>
      <c r="D18" s="3"/>
      <c r="E18" s="2"/>
      <c r="F18" s="3"/>
      <c r="G18" s="3"/>
      <c r="H18" s="3"/>
      <c r="I18" s="3"/>
    </row>
    <row r="19" spans="1:9" ht="22.5" customHeight="1">
      <c r="A19" s="9"/>
      <c r="B19" s="4"/>
      <c r="C19" s="3"/>
      <c r="D19" s="3"/>
      <c r="E19" s="2"/>
      <c r="F19" s="3"/>
      <c r="G19" s="3"/>
      <c r="H19" s="3"/>
      <c r="I19" s="3"/>
    </row>
    <row r="20" spans="1:9" ht="22.5" customHeight="1">
      <c r="A20" s="9"/>
      <c r="B20" s="4"/>
      <c r="C20" s="3"/>
      <c r="D20" s="3"/>
      <c r="E20" s="2"/>
      <c r="F20" s="3"/>
      <c r="G20" s="3"/>
      <c r="H20" s="3"/>
      <c r="I20" s="3"/>
    </row>
    <row r="21" spans="1:9" ht="22.5" customHeight="1">
      <c r="A21" s="9"/>
      <c r="B21" s="4"/>
      <c r="C21" s="3"/>
      <c r="D21" s="3"/>
      <c r="E21" s="2"/>
      <c r="F21" s="3"/>
      <c r="G21" s="3"/>
      <c r="H21" s="3"/>
      <c r="I21" s="3"/>
    </row>
  </sheetData>
  <sheetProtection algorithmName="SHA-512" hashValue="ThCmQCGjQhsLasd40pN/7WXhNPL8dnXHHZTTYBIONfzlxnHFj/vPZt2rj4l8telQdahwhV6KkpO+ifUkUf4K0Q==" saltValue="HVO1ewOSSCHj0lIe3Ea4hg==" spinCount="100000" sheet="1" objects="1" scenarios="1" formatCells="0" formatRows="0" selectLockedCells="1"/>
  <protectedRanges>
    <protectedRange sqref="F4:G15" name="範囲2"/>
  </protectedRanges>
  <mergeCells count="13">
    <mergeCell ref="I16:I17"/>
    <mergeCell ref="A16:A17"/>
    <mergeCell ref="C16:C17"/>
    <mergeCell ref="A2:A3"/>
    <mergeCell ref="H1:I1"/>
    <mergeCell ref="F1:G1"/>
    <mergeCell ref="B2:G2"/>
    <mergeCell ref="D16:D17"/>
    <mergeCell ref="F16:F17"/>
    <mergeCell ref="B1:D1"/>
    <mergeCell ref="H2:I2"/>
    <mergeCell ref="G16:G17"/>
    <mergeCell ref="H16:H17"/>
  </mergeCells>
  <phoneticPr fontId="3"/>
  <conditionalFormatting sqref="H1:I1">
    <cfRule type="expression" dxfId="12" priority="1">
      <formula>$H$1=0</formula>
    </cfRule>
  </conditionalFormatting>
  <dataValidations count="3">
    <dataValidation type="whole" imeMode="off" operator="greaterThanOrEqual" allowBlank="1" showInputMessage="1" showErrorMessage="1" errorTitle="入力ｴﾗｰ！" error="数値のみ入力ください" promptTitle="数値のみ入力ください" prompt="単位（件）は入力不要です" sqref="C4:C15 F4:G15" xr:uid="{00000000-0002-0000-0400-000000000000}">
      <formula1>0</formula1>
    </dataValidation>
    <dataValidation type="whole" imeMode="off" operator="greaterThanOrEqual" allowBlank="1" showInputMessage="1" showErrorMessage="1" errorTitle="入力ｴﾗｰ！" error="数値のみ入力ください" promptTitle="数値のみ入力ください" prompt="単位（人）は入力不要です" sqref="D4:D15" xr:uid="{00000000-0002-0000-0400-000001000000}">
      <formula1>0</formula1>
    </dataValidation>
    <dataValidation imeMode="on" allowBlank="1" showInputMessage="1" showErrorMessage="1" sqref="B4:B15 E4:E15" xr:uid="{00000000-0002-0000-0400-000002000000}"/>
  </dataValidations>
  <pageMargins left="0.27559055118110237" right="0.19685039370078741" top="0.78740157480314965" bottom="0.43307086614173229" header="0.19685039370078741" footer="0.39370078740157483"/>
  <pageSetup paperSize="9" scale="96" orientation="portrait" horizontalDpi="4294967294" verticalDpi="300" r:id="rId1"/>
  <headerFooter alignWithMargins="0">
    <oddFooter>&amp;C1-③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8181"/>
    <pageSetUpPr fitToPage="1"/>
  </sheetPr>
  <dimension ref="B1:M37"/>
  <sheetViews>
    <sheetView showGridLines="0" showZeros="0" zoomScaleNormal="100" workbookViewId="0"/>
  </sheetViews>
  <sheetFormatPr defaultColWidth="8.765625" defaultRowHeight="12"/>
  <cols>
    <col min="1" max="1" width="1.4609375" style="87" customWidth="1"/>
    <col min="2" max="2" width="2.69140625" style="87" customWidth="1"/>
    <col min="3" max="3" width="15" style="87" customWidth="1"/>
    <col min="4" max="4" width="8.4609375" style="87" customWidth="1"/>
    <col min="5" max="5" width="12.3046875" style="87" customWidth="1"/>
    <col min="6" max="6" width="5.765625" style="87" customWidth="1"/>
    <col min="7" max="7" width="16.4609375" style="87" customWidth="1"/>
    <col min="8" max="8" width="3.23046875" style="87" customWidth="1"/>
    <col min="9" max="9" width="2.07421875" style="87" customWidth="1"/>
    <col min="10" max="10" width="1.3828125" style="87" customWidth="1"/>
    <col min="11" max="16384" width="8.765625" style="87"/>
  </cols>
  <sheetData>
    <row r="1" spans="2:13" s="280" customFormat="1" ht="13.2">
      <c r="B1" s="280" t="s">
        <v>333</v>
      </c>
    </row>
    <row r="2" spans="2:13" ht="12" customHeight="1"/>
    <row r="3" spans="2:13" ht="8.25" customHeight="1">
      <c r="D3" s="856"/>
      <c r="E3" s="856"/>
      <c r="F3" s="856"/>
      <c r="G3" s="856"/>
      <c r="H3" s="101"/>
    </row>
    <row r="4" spans="2:13" ht="34.5" customHeight="1">
      <c r="B4" s="759" t="s">
        <v>206</v>
      </c>
      <c r="C4" s="759"/>
      <c r="D4" s="759"/>
      <c r="E4" s="759"/>
      <c r="F4" s="759"/>
      <c r="G4" s="759"/>
      <c r="H4" s="759"/>
      <c r="I4" s="759"/>
    </row>
    <row r="5" spans="2:13" ht="34.5" customHeight="1" thickBot="1">
      <c r="B5" s="116"/>
      <c r="C5" s="857"/>
      <c r="D5" s="857"/>
      <c r="E5" s="857"/>
      <c r="F5" s="857"/>
      <c r="G5" s="857"/>
      <c r="H5" s="196"/>
      <c r="I5" s="197"/>
    </row>
    <row r="6" spans="2:13" ht="33" customHeight="1">
      <c r="B6" s="198"/>
      <c r="C6" s="120"/>
      <c r="D6" s="199"/>
      <c r="E6" s="199"/>
      <c r="F6" s="199"/>
      <c r="G6" s="523">
        <f>手引き!$D$7</f>
        <v>43922</v>
      </c>
      <c r="H6" s="501"/>
      <c r="I6" s="200"/>
      <c r="L6" s="495"/>
      <c r="M6" s="499"/>
    </row>
    <row r="7" spans="2:13" ht="33" customHeight="1">
      <c r="B7" s="201"/>
      <c r="C7" s="124"/>
      <c r="D7" s="127"/>
      <c r="E7" s="127"/>
      <c r="F7" s="202"/>
      <c r="G7" s="494"/>
      <c r="H7" s="127"/>
      <c r="I7" s="125"/>
      <c r="L7" s="519"/>
      <c r="M7" s="522"/>
    </row>
    <row r="8" spans="2:13" ht="33" customHeight="1">
      <c r="B8" s="201"/>
      <c r="C8" s="84" t="s">
        <v>121</v>
      </c>
      <c r="D8" s="127"/>
      <c r="E8" s="127"/>
      <c r="F8" s="127"/>
      <c r="G8" s="127"/>
      <c r="H8" s="127"/>
      <c r="I8" s="125"/>
      <c r="M8" s="521"/>
    </row>
    <row r="9" spans="2:13" ht="15" customHeight="1">
      <c r="B9" s="201"/>
      <c r="C9" s="127"/>
      <c r="D9" s="127"/>
      <c r="E9" s="127"/>
      <c r="F9" s="127"/>
      <c r="G9" s="127"/>
      <c r="H9" s="127"/>
      <c r="I9" s="125"/>
    </row>
    <row r="10" spans="2:13" ht="31.5" customHeight="1">
      <c r="B10" s="201"/>
      <c r="C10" s="123"/>
      <c r="D10" s="127"/>
      <c r="E10" s="84" t="s">
        <v>124</v>
      </c>
      <c r="F10" s="203" t="str">
        <f>手引き!$I$13</f>
        <v>藤沢市</v>
      </c>
      <c r="G10" s="766">
        <f>手引き!$L$13</f>
        <v>0</v>
      </c>
      <c r="H10" s="767"/>
      <c r="I10" s="125"/>
    </row>
    <row r="11" spans="2:13" ht="31.5" customHeight="1">
      <c r="B11" s="201"/>
      <c r="C11" s="123"/>
      <c r="D11" s="104" t="s">
        <v>253</v>
      </c>
      <c r="E11" s="84" t="s">
        <v>242</v>
      </c>
      <c r="F11" s="762">
        <f>手引き!$M$5</f>
        <v>0</v>
      </c>
      <c r="G11" s="762"/>
      <c r="H11" s="762"/>
      <c r="I11" s="125"/>
    </row>
    <row r="12" spans="2:13" ht="31.5" customHeight="1">
      <c r="B12" s="201"/>
      <c r="C12" s="123"/>
      <c r="D12" s="127"/>
      <c r="E12" s="84" t="s">
        <v>243</v>
      </c>
      <c r="F12" s="761">
        <f>手引き!$I$12</f>
        <v>0</v>
      </c>
      <c r="G12" s="761"/>
      <c r="H12" s="131" t="s">
        <v>123</v>
      </c>
      <c r="I12" s="125"/>
    </row>
    <row r="13" spans="2:13" ht="31.5" customHeight="1">
      <c r="B13" s="201"/>
      <c r="C13" s="123"/>
      <c r="D13" s="127"/>
      <c r="E13" s="84" t="s">
        <v>125</v>
      </c>
      <c r="F13" s="760">
        <f>手引き!$T$12</f>
        <v>0</v>
      </c>
      <c r="G13" s="760"/>
      <c r="H13" s="760"/>
      <c r="I13" s="125"/>
    </row>
    <row r="14" spans="2:13" ht="27" customHeight="1">
      <c r="B14" s="201"/>
      <c r="C14" s="123"/>
      <c r="D14" s="127"/>
      <c r="E14" s="127"/>
      <c r="F14" s="127"/>
      <c r="G14" s="127"/>
      <c r="H14" s="127"/>
      <c r="I14" s="125"/>
    </row>
    <row r="15" spans="2:13" ht="33" customHeight="1">
      <c r="B15" s="201"/>
      <c r="C15" s="105" t="s">
        <v>132</v>
      </c>
      <c r="D15" s="85"/>
      <c r="E15" s="85"/>
      <c r="F15" s="85"/>
      <c r="G15" s="85"/>
      <c r="H15" s="85"/>
      <c r="I15" s="125"/>
    </row>
    <row r="16" spans="2:13" ht="33" customHeight="1">
      <c r="B16" s="91">
        <v>1</v>
      </c>
      <c r="C16" s="106" t="s">
        <v>129</v>
      </c>
      <c r="D16" s="136" t="s">
        <v>126</v>
      </c>
      <c r="E16" s="137"/>
      <c r="F16" s="137"/>
      <c r="G16" s="137"/>
      <c r="H16" s="137"/>
      <c r="I16" s="138"/>
      <c r="J16" s="102"/>
    </row>
    <row r="17" spans="2:10" ht="33" customHeight="1">
      <c r="B17" s="91">
        <v>2</v>
      </c>
      <c r="C17" s="106" t="s">
        <v>130</v>
      </c>
      <c r="D17" s="858" t="s">
        <v>0</v>
      </c>
      <c r="E17" s="859"/>
      <c r="F17" s="859"/>
      <c r="G17" s="859"/>
      <c r="H17" s="859"/>
      <c r="I17" s="138"/>
      <c r="J17" s="102"/>
    </row>
    <row r="18" spans="2:10" ht="33" customHeight="1">
      <c r="B18" s="91">
        <v>3</v>
      </c>
      <c r="C18" s="106" t="s">
        <v>131</v>
      </c>
      <c r="D18" s="205"/>
      <c r="E18" s="854">
        <f>'2-②収支予算書'!$C$31</f>
        <v>0</v>
      </c>
      <c r="F18" s="854"/>
      <c r="G18" s="854"/>
      <c r="H18" s="206"/>
      <c r="I18" s="138"/>
      <c r="J18" s="102"/>
    </row>
    <row r="19" spans="2:10" ht="33" customHeight="1">
      <c r="B19" s="91">
        <v>4</v>
      </c>
      <c r="C19" s="106" t="s">
        <v>244</v>
      </c>
      <c r="D19" s="143"/>
      <c r="E19" s="854">
        <f>'2-②収支予算書'!$C$7</f>
        <v>0</v>
      </c>
      <c r="F19" s="854"/>
      <c r="G19" s="854"/>
      <c r="H19" s="207"/>
      <c r="I19" s="138"/>
      <c r="J19" s="102"/>
    </row>
    <row r="20" spans="2:10" ht="25.5" customHeight="1">
      <c r="B20" s="773">
        <v>5</v>
      </c>
      <c r="C20" s="769" t="s">
        <v>127</v>
      </c>
      <c r="D20" s="208"/>
      <c r="E20" s="161"/>
      <c r="F20" s="161"/>
      <c r="G20" s="161"/>
      <c r="H20" s="161"/>
      <c r="I20" s="150"/>
      <c r="J20" s="102"/>
    </row>
    <row r="21" spans="2:10" ht="25.5" customHeight="1">
      <c r="B21" s="774"/>
      <c r="C21" s="770"/>
      <c r="D21" s="853" t="s">
        <v>30</v>
      </c>
      <c r="E21" s="855">
        <f>手引き!$D$7</f>
        <v>43922</v>
      </c>
      <c r="F21" s="852" t="s">
        <v>254</v>
      </c>
      <c r="G21" s="852"/>
      <c r="H21" s="209"/>
      <c r="I21" s="150"/>
      <c r="J21" s="102"/>
    </row>
    <row r="22" spans="2:10" ht="25.5" customHeight="1">
      <c r="B22" s="774"/>
      <c r="C22" s="770"/>
      <c r="D22" s="853"/>
      <c r="E22" s="855"/>
      <c r="F22" s="852"/>
      <c r="G22" s="852"/>
      <c r="H22" s="209"/>
      <c r="I22" s="150"/>
      <c r="J22" s="102"/>
    </row>
    <row r="23" spans="2:10" ht="25.5" customHeight="1">
      <c r="B23" s="775"/>
      <c r="C23" s="771"/>
      <c r="D23" s="154"/>
      <c r="E23" s="134"/>
      <c r="F23" s="134"/>
      <c r="G23" s="134"/>
      <c r="H23" s="134"/>
      <c r="I23" s="150"/>
      <c r="J23" s="102"/>
    </row>
    <row r="24" spans="2:10" ht="33" customHeight="1">
      <c r="B24" s="91">
        <v>6</v>
      </c>
      <c r="C24" s="106" t="s">
        <v>128</v>
      </c>
      <c r="D24" s="777">
        <f>DATE(YEAR(手引き!$D$7),4,1)</f>
        <v>43922</v>
      </c>
      <c r="E24" s="778"/>
      <c r="F24" s="137"/>
      <c r="G24" s="137"/>
      <c r="H24" s="204"/>
      <c r="I24" s="138"/>
      <c r="J24" s="102"/>
    </row>
    <row r="25" spans="2:10" ht="33" customHeight="1">
      <c r="B25" s="91">
        <v>7</v>
      </c>
      <c r="C25" s="106" t="s">
        <v>245</v>
      </c>
      <c r="D25" s="777">
        <f>DATE(YEAR(手引き!$D$7)+1,3,31)</f>
        <v>44286</v>
      </c>
      <c r="E25" s="778"/>
      <c r="F25" s="137"/>
      <c r="G25" s="137"/>
      <c r="H25" s="204"/>
      <c r="I25" s="138"/>
      <c r="J25" s="102"/>
    </row>
    <row r="26" spans="2:10" ht="73.5" customHeight="1" thickBot="1">
      <c r="B26" s="107">
        <v>8</v>
      </c>
      <c r="C26" s="108" t="s">
        <v>255</v>
      </c>
      <c r="D26" s="849" t="s">
        <v>256</v>
      </c>
      <c r="E26" s="850"/>
      <c r="F26" s="850"/>
      <c r="G26" s="850"/>
      <c r="H26" s="850"/>
      <c r="I26" s="851"/>
      <c r="J26" s="102"/>
    </row>
    <row r="27" spans="2:10">
      <c r="D27" s="102"/>
      <c r="E27" s="102"/>
      <c r="F27" s="102"/>
    </row>
    <row r="28" spans="2:10">
      <c r="D28" s="102"/>
      <c r="E28" s="102"/>
      <c r="F28" s="102"/>
    </row>
    <row r="29" spans="2:10">
      <c r="D29" s="102"/>
      <c r="E29" s="102"/>
      <c r="F29" s="102"/>
    </row>
    <row r="30" spans="2:10">
      <c r="D30" s="102"/>
      <c r="E30" s="102"/>
      <c r="F30" s="102"/>
    </row>
    <row r="31" spans="2:10">
      <c r="D31" s="102"/>
      <c r="E31" s="102"/>
      <c r="F31" s="102"/>
    </row>
    <row r="32" spans="2:10">
      <c r="D32" s="102"/>
      <c r="E32" s="102"/>
      <c r="F32" s="102"/>
    </row>
    <row r="33" spans="4:6">
      <c r="D33" s="102"/>
      <c r="E33" s="102"/>
      <c r="F33" s="102"/>
    </row>
    <row r="34" spans="4:6">
      <c r="D34" s="102"/>
      <c r="E34" s="102"/>
      <c r="F34" s="102"/>
    </row>
    <row r="35" spans="4:6">
      <c r="D35" s="102"/>
      <c r="E35" s="102"/>
      <c r="F35" s="102"/>
    </row>
    <row r="36" spans="4:6">
      <c r="D36" s="102"/>
      <c r="E36" s="102"/>
      <c r="F36" s="102"/>
    </row>
    <row r="37" spans="4:6">
      <c r="D37" s="102"/>
      <c r="E37" s="102"/>
      <c r="F37" s="102"/>
    </row>
  </sheetData>
  <sheetProtection algorithmName="SHA-512" hashValue="SBDcvU4FCU1N4B26NL1WYwHChT/zmp7bVVd0PIvu8vWtF2iYkZRgUBBfWDwVpsJFZ486eTrKnhoZWEgsmHTV1w==" saltValue="dnJ4ym40xTwWLs8h0ShVrQ==" spinCount="100000" sheet="1" objects="1" scenarios="1" selectLockedCells="1"/>
  <mergeCells count="18">
    <mergeCell ref="C20:C23"/>
    <mergeCell ref="E19:G19"/>
    <mergeCell ref="B20:B23"/>
    <mergeCell ref="E21:E22"/>
    <mergeCell ref="D3:G3"/>
    <mergeCell ref="C5:G5"/>
    <mergeCell ref="G10:H10"/>
    <mergeCell ref="B4:I4"/>
    <mergeCell ref="D17:H17"/>
    <mergeCell ref="E18:G18"/>
    <mergeCell ref="F11:H11"/>
    <mergeCell ref="F13:H13"/>
    <mergeCell ref="D26:I26"/>
    <mergeCell ref="F21:G22"/>
    <mergeCell ref="F12:G12"/>
    <mergeCell ref="D24:E24"/>
    <mergeCell ref="D25:E25"/>
    <mergeCell ref="D21:D22"/>
  </mergeCells>
  <phoneticPr fontId="3"/>
  <conditionalFormatting sqref="G10 F11 F12 F13">
    <cfRule type="expression" dxfId="11" priority="1">
      <formula>$G$10=0</formula>
    </cfRule>
  </conditionalFormatting>
  <dataValidations count="2">
    <dataValidation imeMode="on" allowBlank="1" showInputMessage="1" showErrorMessage="1" sqref="G10:H10 F11:H11 F12:G12" xr:uid="{00000000-0002-0000-0500-000000000000}"/>
    <dataValidation imeMode="off" allowBlank="1" showInputMessage="1" showErrorMessage="1" sqref="F13:H13" xr:uid="{00000000-0002-0000-0500-000001000000}"/>
  </dataValidations>
  <pageMargins left="0.62992125984251968" right="0.39370078740157483" top="0.78740157480314965" bottom="0.59055118110236227" header="0.43307086614173229" footer="0.39370078740157483"/>
  <pageSetup paperSize="9" orientation="portrait" horizontalDpi="4294967294" r:id="rId1"/>
  <headerFooter alignWithMargins="0">
    <oddHeader>&amp;L&amp;"ＭＳ 明朝,標準"&amp;11第１号様式（第４条関係）</oddHeader>
    <oddFooter>&amp;C2-①</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8181"/>
    <pageSetUpPr fitToPage="1"/>
  </sheetPr>
  <dimension ref="A1:M55"/>
  <sheetViews>
    <sheetView showGridLines="0" zoomScaleNormal="100" workbookViewId="0">
      <selection activeCell="D7" sqref="D7:H7"/>
    </sheetView>
  </sheetViews>
  <sheetFormatPr defaultColWidth="8.765625" defaultRowHeight="12"/>
  <cols>
    <col min="1" max="1" width="3.3046875" style="87" customWidth="1"/>
    <col min="2" max="2" width="17" style="87" customWidth="1"/>
    <col min="3" max="3" width="15" style="87" customWidth="1"/>
    <col min="4" max="4" width="2" style="87" customWidth="1"/>
    <col min="5" max="5" width="10.69140625" style="87" customWidth="1"/>
    <col min="6" max="6" width="6.07421875" style="87" customWidth="1"/>
    <col min="7" max="7" width="6.69140625" style="87" customWidth="1"/>
    <col min="8" max="8" width="2.921875" style="87" customWidth="1"/>
    <col min="9" max="9" width="0.61328125" style="87" customWidth="1"/>
    <col min="10" max="16384" width="8.765625" style="87"/>
  </cols>
  <sheetData>
    <row r="1" spans="1:13" ht="13.2">
      <c r="A1" s="280" t="s">
        <v>334</v>
      </c>
    </row>
    <row r="3" spans="1:13" ht="34.5" customHeight="1">
      <c r="B3" s="816">
        <f>手引き!$D$7</f>
        <v>43922</v>
      </c>
      <c r="C3" s="816"/>
      <c r="D3" s="875" t="s">
        <v>62</v>
      </c>
      <c r="E3" s="875"/>
      <c r="F3" s="875"/>
      <c r="G3" s="875"/>
      <c r="H3" s="210"/>
      <c r="I3" s="94"/>
      <c r="J3" s="94"/>
      <c r="K3" s="94"/>
      <c r="L3" s="100"/>
      <c r="M3" s="101"/>
    </row>
    <row r="4" spans="1:13" ht="34.5" customHeight="1">
      <c r="B4" s="113"/>
      <c r="C4" s="113"/>
      <c r="D4" s="114"/>
      <c r="E4" s="863">
        <f>手引き!$M$5</f>
        <v>0</v>
      </c>
      <c r="F4" s="863"/>
      <c r="G4" s="863"/>
      <c r="H4" s="210"/>
      <c r="I4" s="94"/>
      <c r="J4" s="94"/>
      <c r="K4" s="94"/>
      <c r="L4" s="100"/>
      <c r="M4" s="101"/>
    </row>
    <row r="5" spans="1:13" ht="34.5" customHeight="1">
      <c r="B5" s="109" t="s">
        <v>103</v>
      </c>
      <c r="C5" s="99"/>
      <c r="D5" s="99"/>
      <c r="E5" s="211"/>
      <c r="F5" s="211"/>
      <c r="G5" s="820"/>
      <c r="H5" s="820"/>
      <c r="I5" s="94"/>
      <c r="J5" s="94"/>
      <c r="K5" s="94"/>
      <c r="L5" s="100"/>
    </row>
    <row r="6" spans="1:13" ht="26.25" customHeight="1">
      <c r="B6" s="95" t="s">
        <v>249</v>
      </c>
      <c r="C6" s="95" t="s">
        <v>79</v>
      </c>
      <c r="D6" s="813" t="s">
        <v>251</v>
      </c>
      <c r="E6" s="870"/>
      <c r="F6" s="870"/>
      <c r="G6" s="870"/>
      <c r="H6" s="814"/>
      <c r="I6" s="102"/>
    </row>
    <row r="7" spans="1:13" ht="26.25" customHeight="1">
      <c r="B7" s="95" t="s">
        <v>2</v>
      </c>
      <c r="C7" s="212">
        <f>入力シート!$F$6</f>
        <v>0</v>
      </c>
      <c r="D7" s="864"/>
      <c r="E7" s="865"/>
      <c r="F7" s="865"/>
      <c r="G7" s="865"/>
      <c r="H7" s="866"/>
      <c r="I7" s="102"/>
    </row>
    <row r="8" spans="1:13" ht="19.5" customHeight="1">
      <c r="B8" s="871" t="s">
        <v>104</v>
      </c>
      <c r="C8" s="877">
        <f>E8*G8+E9*G9+E10*G10</f>
        <v>0</v>
      </c>
      <c r="D8" s="215" t="s">
        <v>108</v>
      </c>
      <c r="E8" s="597">
        <f>手引き!$N$19</f>
        <v>0</v>
      </c>
      <c r="F8" s="216" t="s">
        <v>101</v>
      </c>
      <c r="G8" s="895">
        <f>手引き!$V$19</f>
        <v>0</v>
      </c>
      <c r="H8" s="896"/>
      <c r="I8" s="102"/>
    </row>
    <row r="9" spans="1:13" ht="19.5" customHeight="1">
      <c r="B9" s="876"/>
      <c r="C9" s="878"/>
      <c r="D9" s="217" t="s">
        <v>114</v>
      </c>
      <c r="E9" s="598">
        <f>手引き!$N$20</f>
        <v>0</v>
      </c>
      <c r="F9" s="218" t="s">
        <v>101</v>
      </c>
      <c r="G9" s="903">
        <f>手引き!$V$20</f>
        <v>0</v>
      </c>
      <c r="H9" s="904"/>
      <c r="I9" s="102"/>
    </row>
    <row r="10" spans="1:13" ht="19.5" customHeight="1">
      <c r="B10" s="872"/>
      <c r="C10" s="879"/>
      <c r="D10" s="219" t="s">
        <v>362</v>
      </c>
      <c r="E10" s="599">
        <f>手引き!$N$21</f>
        <v>0</v>
      </c>
      <c r="F10" s="220" t="s">
        <v>101</v>
      </c>
      <c r="G10" s="897">
        <f>手引き!$V$21</f>
        <v>0</v>
      </c>
      <c r="H10" s="898"/>
      <c r="I10" s="102"/>
    </row>
    <row r="11" spans="1:13" ht="26.25" customHeight="1">
      <c r="B11" s="95" t="s">
        <v>3</v>
      </c>
      <c r="C11" s="212">
        <f>入力シート!$F$39</f>
        <v>0</v>
      </c>
      <c r="D11" s="880"/>
      <c r="E11" s="881"/>
      <c r="F11" s="881"/>
      <c r="G11" s="881"/>
      <c r="H11" s="882"/>
      <c r="I11" s="102"/>
    </row>
    <row r="12" spans="1:13" ht="26.25" customHeight="1">
      <c r="B12" s="95" t="s">
        <v>4</v>
      </c>
      <c r="C12" s="212">
        <f>'1-②収支決算書'!$F$31</f>
        <v>0</v>
      </c>
      <c r="D12" s="880"/>
      <c r="E12" s="881"/>
      <c r="F12" s="881"/>
      <c r="G12" s="881"/>
      <c r="H12" s="882"/>
      <c r="I12" s="102"/>
    </row>
    <row r="13" spans="1:13" ht="26.25" customHeight="1">
      <c r="B13" s="95" t="s">
        <v>78</v>
      </c>
      <c r="C13" s="212">
        <f>入力シート!$F$40</f>
        <v>0</v>
      </c>
      <c r="D13" s="880" t="s">
        <v>205</v>
      </c>
      <c r="E13" s="881"/>
      <c r="F13" s="881"/>
      <c r="G13" s="881"/>
      <c r="H13" s="882"/>
      <c r="I13" s="102"/>
    </row>
    <row r="14" spans="1:13" ht="26.25" customHeight="1">
      <c r="B14" s="95" t="s">
        <v>105</v>
      </c>
      <c r="C14" s="212">
        <f>IFERROR(C16-C7-C8-C11-C12-C13,"")</f>
        <v>0</v>
      </c>
      <c r="D14" s="880"/>
      <c r="E14" s="881"/>
      <c r="F14" s="881"/>
      <c r="G14" s="881"/>
      <c r="H14" s="882"/>
      <c r="I14" s="102"/>
    </row>
    <row r="15" spans="1:13" ht="26.25" customHeight="1" thickBot="1">
      <c r="B15" s="95"/>
      <c r="C15" s="214"/>
      <c r="D15" s="221"/>
      <c r="E15" s="137"/>
      <c r="F15" s="137"/>
      <c r="G15" s="137"/>
      <c r="H15" s="213"/>
      <c r="I15" s="102"/>
    </row>
    <row r="16" spans="1:13" ht="26.25" customHeight="1" thickBot="1">
      <c r="B16" s="96" t="s">
        <v>33</v>
      </c>
      <c r="C16" s="222">
        <f>ROUNDUP(SUM(C7:C13),-3)</f>
        <v>0</v>
      </c>
      <c r="D16" s="223"/>
      <c r="E16" s="137"/>
      <c r="F16" s="137"/>
      <c r="G16" s="137"/>
      <c r="H16" s="213"/>
      <c r="I16" s="102"/>
    </row>
    <row r="17" spans="2:9" ht="12.75" customHeight="1">
      <c r="B17" s="109"/>
      <c r="C17" s="109"/>
      <c r="D17" s="109"/>
      <c r="E17" s="127"/>
      <c r="F17" s="127"/>
      <c r="G17" s="127"/>
      <c r="H17" s="224"/>
      <c r="I17" s="102"/>
    </row>
    <row r="18" spans="2:9" ht="27.75" customHeight="1">
      <c r="B18" s="109" t="s">
        <v>106</v>
      </c>
      <c r="C18" s="109"/>
      <c r="D18" s="109"/>
      <c r="E18" s="127"/>
      <c r="F18" s="127"/>
      <c r="G18" s="127"/>
      <c r="H18" s="224"/>
      <c r="I18" s="102"/>
    </row>
    <row r="19" spans="2:9" ht="26.25" customHeight="1">
      <c r="B19" s="95" t="s">
        <v>249</v>
      </c>
      <c r="C19" s="95" t="s">
        <v>79</v>
      </c>
      <c r="D19" s="813" t="s">
        <v>251</v>
      </c>
      <c r="E19" s="870"/>
      <c r="F19" s="870"/>
      <c r="G19" s="870"/>
      <c r="H19" s="814"/>
      <c r="I19" s="102"/>
    </row>
    <row r="20" spans="2:9" ht="26.25" customHeight="1">
      <c r="B20" s="95" t="s">
        <v>7</v>
      </c>
      <c r="C20" s="225">
        <f>入力シート!$F$42</f>
        <v>0</v>
      </c>
      <c r="D20" s="883"/>
      <c r="E20" s="884"/>
      <c r="F20" s="884"/>
      <c r="G20" s="884"/>
      <c r="H20" s="885"/>
      <c r="I20" s="102"/>
    </row>
    <row r="21" spans="2:9" ht="26.25" customHeight="1">
      <c r="B21" s="95" t="s">
        <v>28</v>
      </c>
      <c r="C21" s="228">
        <f>入力シート!$F$7</f>
        <v>4000</v>
      </c>
      <c r="D21" s="867"/>
      <c r="E21" s="868"/>
      <c r="F21" s="868"/>
      <c r="G21" s="868"/>
      <c r="H21" s="869"/>
      <c r="I21" s="102"/>
    </row>
    <row r="22" spans="2:9" ht="20.25" customHeight="1">
      <c r="B22" s="871" t="s">
        <v>6</v>
      </c>
      <c r="C22" s="873">
        <f>SUM(G22:G23)</f>
        <v>8000</v>
      </c>
      <c r="D22" s="229" t="s">
        <v>100</v>
      </c>
      <c r="E22" s="230"/>
      <c r="F22" s="231" t="s">
        <v>102</v>
      </c>
      <c r="G22" s="899">
        <f>入力シート!$F$8</f>
        <v>6500</v>
      </c>
      <c r="H22" s="900"/>
      <c r="I22" s="102"/>
    </row>
    <row r="23" spans="2:9" ht="20.25" customHeight="1">
      <c r="B23" s="872"/>
      <c r="C23" s="874"/>
      <c r="D23" s="232" t="s">
        <v>10</v>
      </c>
      <c r="E23" s="233"/>
      <c r="F23" s="234" t="s">
        <v>102</v>
      </c>
      <c r="G23" s="901">
        <f>入力シート!$F$9</f>
        <v>1500</v>
      </c>
      <c r="H23" s="902"/>
      <c r="I23" s="102"/>
    </row>
    <row r="24" spans="2:9" ht="26.25" customHeight="1">
      <c r="B24" s="95" t="s">
        <v>70</v>
      </c>
      <c r="C24" s="225">
        <f>入力シート!$F$10</f>
        <v>0</v>
      </c>
      <c r="D24" s="886"/>
      <c r="E24" s="887"/>
      <c r="F24" s="887"/>
      <c r="G24" s="887"/>
      <c r="H24" s="888"/>
      <c r="I24" s="102"/>
    </row>
    <row r="25" spans="2:9" ht="26.25" customHeight="1">
      <c r="B25" s="95" t="s">
        <v>29</v>
      </c>
      <c r="C25" s="225">
        <f>入力シート!$F$43</f>
        <v>0</v>
      </c>
      <c r="D25" s="867"/>
      <c r="E25" s="868"/>
      <c r="F25" s="868"/>
      <c r="G25" s="868"/>
      <c r="H25" s="869"/>
      <c r="I25" s="102"/>
    </row>
    <row r="26" spans="2:9" ht="26.25" customHeight="1">
      <c r="B26" s="95" t="s">
        <v>8</v>
      </c>
      <c r="C26" s="225">
        <f>入力シート!$F$44</f>
        <v>0</v>
      </c>
      <c r="D26" s="867"/>
      <c r="E26" s="868"/>
      <c r="F26" s="868"/>
      <c r="G26" s="868"/>
      <c r="H26" s="869"/>
      <c r="I26" s="102"/>
    </row>
    <row r="27" spans="2:9" ht="26.25" customHeight="1">
      <c r="B27" s="95" t="s">
        <v>9</v>
      </c>
      <c r="C27" s="225">
        <f>入力シート!$F$45</f>
        <v>0</v>
      </c>
      <c r="D27" s="867"/>
      <c r="E27" s="868"/>
      <c r="F27" s="868"/>
      <c r="G27" s="868"/>
      <c r="H27" s="869"/>
      <c r="I27" s="102"/>
    </row>
    <row r="28" spans="2:9" ht="26.25" customHeight="1">
      <c r="B28" s="95" t="s">
        <v>138</v>
      </c>
      <c r="C28" s="235">
        <f>入力シート!$F$46</f>
        <v>0</v>
      </c>
      <c r="D28" s="892"/>
      <c r="E28" s="893"/>
      <c r="F28" s="893"/>
      <c r="G28" s="893"/>
      <c r="H28" s="894"/>
      <c r="I28" s="102"/>
    </row>
    <row r="29" spans="2:9" ht="26.25" customHeight="1">
      <c r="B29" s="95" t="s">
        <v>32</v>
      </c>
      <c r="C29" s="601" t="str">
        <f>IF(C31-C20-C21-C22-C24-C25-C26-C27-C28&lt;0,"ERROR！",C31-C20-C21-C22-C24-C25-C26-C27-C28)</f>
        <v>ERROR！</v>
      </c>
      <c r="D29" s="889" t="str">
        <f>IF($C$31-$C$20-$C$21-$C$22-$C$24-$C$25-$C$26-$C$27-$C$28&lt;0,"『支出合計が収入合計を超過しています。","")</f>
        <v>『支出合計が収入合計を超過しています。</v>
      </c>
      <c r="E29" s="890"/>
      <c r="F29" s="890"/>
      <c r="G29" s="890"/>
      <c r="H29" s="891"/>
      <c r="I29" s="102"/>
    </row>
    <row r="30" spans="2:9" ht="26.25" customHeight="1" thickBot="1">
      <c r="B30" s="96"/>
      <c r="C30" s="236"/>
      <c r="D30" s="860" t="str">
        <f>IF($C$31-$C$20-$C$21-$C$22-$C$24-$C$25-$C$26-$C$27-$C$28&lt;0,"収支を見直してください』","")</f>
        <v>収支を見直してください』</v>
      </c>
      <c r="E30" s="861"/>
      <c r="F30" s="861"/>
      <c r="G30" s="861"/>
      <c r="H30" s="862"/>
      <c r="I30" s="102"/>
    </row>
    <row r="31" spans="2:9" ht="26.25" customHeight="1" thickBot="1">
      <c r="B31" s="96" t="s">
        <v>33</v>
      </c>
      <c r="C31" s="222">
        <f>$C$16</f>
        <v>0</v>
      </c>
      <c r="D31" s="237"/>
      <c r="E31" s="226"/>
      <c r="F31" s="226"/>
      <c r="G31" s="226"/>
      <c r="H31" s="227"/>
      <c r="I31" s="102"/>
    </row>
    <row r="32" spans="2:9" ht="19.5" customHeight="1">
      <c r="B32" s="102"/>
      <c r="C32" s="102"/>
      <c r="D32" s="102"/>
      <c r="E32" s="102"/>
      <c r="F32" s="102"/>
      <c r="G32" s="102"/>
      <c r="H32" s="102"/>
      <c r="I32" s="102"/>
    </row>
    <row r="33" spans="2:9">
      <c r="B33" s="102"/>
      <c r="D33" s="102"/>
      <c r="E33" s="102"/>
      <c r="F33" s="102"/>
      <c r="G33" s="102"/>
      <c r="H33" s="102"/>
      <c r="I33" s="102"/>
    </row>
    <row r="34" spans="2:9">
      <c r="B34" s="102"/>
      <c r="C34" s="102"/>
      <c r="D34" s="102"/>
      <c r="E34" s="102"/>
      <c r="F34" s="102"/>
      <c r="G34" s="102"/>
      <c r="H34" s="102"/>
      <c r="I34" s="102"/>
    </row>
    <row r="35" spans="2:9">
      <c r="B35" s="102"/>
      <c r="C35" s="102"/>
      <c r="D35" s="102"/>
      <c r="E35" s="102"/>
      <c r="F35" s="102"/>
      <c r="G35" s="102"/>
      <c r="H35" s="102"/>
      <c r="I35" s="102"/>
    </row>
    <row r="36" spans="2:9">
      <c r="B36" s="102"/>
      <c r="C36" s="102"/>
      <c r="D36" s="102"/>
      <c r="E36" s="102"/>
      <c r="F36" s="102"/>
      <c r="G36" s="102"/>
      <c r="H36" s="102"/>
      <c r="I36" s="102"/>
    </row>
    <row r="37" spans="2:9">
      <c r="B37" s="102"/>
      <c r="C37" s="102"/>
      <c r="D37" s="102"/>
      <c r="E37" s="102"/>
      <c r="F37" s="102"/>
      <c r="G37" s="102"/>
      <c r="H37" s="102"/>
      <c r="I37" s="102"/>
    </row>
    <row r="38" spans="2:9">
      <c r="B38" s="102"/>
      <c r="C38" s="102"/>
      <c r="D38" s="102"/>
      <c r="E38" s="102"/>
      <c r="F38" s="102"/>
      <c r="G38" s="102"/>
      <c r="H38" s="102"/>
      <c r="I38" s="102"/>
    </row>
    <row r="39" spans="2:9">
      <c r="B39" s="102"/>
      <c r="C39" s="102"/>
      <c r="D39" s="102"/>
      <c r="E39" s="102"/>
      <c r="F39" s="102"/>
      <c r="G39" s="102"/>
      <c r="H39" s="102"/>
      <c r="I39" s="102"/>
    </row>
    <row r="40" spans="2:9">
      <c r="B40" s="102"/>
      <c r="C40" s="102"/>
      <c r="D40" s="102"/>
      <c r="E40" s="102"/>
      <c r="F40" s="102"/>
      <c r="G40" s="102"/>
      <c r="H40" s="102"/>
      <c r="I40" s="102"/>
    </row>
    <row r="41" spans="2:9">
      <c r="B41" s="102"/>
      <c r="C41" s="102"/>
      <c r="D41" s="102"/>
      <c r="E41" s="102"/>
      <c r="F41" s="102"/>
      <c r="G41" s="102"/>
      <c r="H41" s="102"/>
      <c r="I41" s="102"/>
    </row>
    <row r="42" spans="2:9">
      <c r="B42" s="102"/>
      <c r="C42" s="102"/>
      <c r="D42" s="102"/>
      <c r="E42" s="102"/>
      <c r="F42" s="102"/>
      <c r="G42" s="102"/>
      <c r="H42" s="102"/>
      <c r="I42" s="102"/>
    </row>
    <row r="43" spans="2:9">
      <c r="B43" s="102"/>
      <c r="C43" s="102"/>
      <c r="D43" s="102"/>
      <c r="E43" s="102"/>
      <c r="F43" s="102"/>
      <c r="G43" s="102"/>
      <c r="H43" s="102"/>
      <c r="I43" s="102"/>
    </row>
    <row r="44" spans="2:9">
      <c r="B44" s="102"/>
      <c r="C44" s="102"/>
      <c r="D44" s="102"/>
      <c r="E44" s="102"/>
      <c r="F44" s="102"/>
      <c r="G44" s="102"/>
      <c r="H44" s="102"/>
      <c r="I44" s="102"/>
    </row>
    <row r="45" spans="2:9">
      <c r="B45" s="102"/>
      <c r="C45" s="102"/>
      <c r="D45" s="102"/>
      <c r="E45" s="102"/>
      <c r="F45" s="102"/>
      <c r="G45" s="102"/>
      <c r="H45" s="102"/>
      <c r="I45" s="102"/>
    </row>
    <row r="46" spans="2:9">
      <c r="B46" s="102"/>
      <c r="C46" s="102"/>
      <c r="D46" s="102"/>
      <c r="E46" s="102"/>
      <c r="F46" s="102"/>
      <c r="G46" s="102"/>
      <c r="H46" s="102"/>
      <c r="I46" s="102"/>
    </row>
    <row r="47" spans="2:9">
      <c r="B47" s="102"/>
      <c r="C47" s="102"/>
      <c r="D47" s="102"/>
      <c r="E47" s="102"/>
      <c r="F47" s="102"/>
      <c r="G47" s="102"/>
      <c r="H47" s="102"/>
      <c r="I47" s="102"/>
    </row>
    <row r="48" spans="2:9">
      <c r="B48" s="102"/>
      <c r="C48" s="102"/>
      <c r="D48" s="102"/>
      <c r="E48" s="102"/>
      <c r="F48" s="102"/>
      <c r="G48" s="102"/>
      <c r="H48" s="102"/>
      <c r="I48" s="102"/>
    </row>
    <row r="49" spans="2:9">
      <c r="B49" s="102"/>
      <c r="C49" s="102"/>
      <c r="D49" s="102"/>
      <c r="E49" s="102"/>
      <c r="F49" s="102"/>
      <c r="G49" s="102"/>
      <c r="H49" s="102"/>
      <c r="I49" s="102"/>
    </row>
    <row r="50" spans="2:9">
      <c r="B50" s="102"/>
      <c r="C50" s="102"/>
      <c r="D50" s="102"/>
      <c r="E50" s="102"/>
      <c r="F50" s="102"/>
      <c r="G50" s="102"/>
      <c r="H50" s="102"/>
      <c r="I50" s="102"/>
    </row>
    <row r="51" spans="2:9">
      <c r="B51" s="102"/>
      <c r="C51" s="102"/>
      <c r="D51" s="102"/>
      <c r="E51" s="102"/>
      <c r="F51" s="102"/>
      <c r="G51" s="102"/>
      <c r="H51" s="102"/>
      <c r="I51" s="102"/>
    </row>
    <row r="52" spans="2:9">
      <c r="B52" s="102"/>
      <c r="C52" s="102"/>
      <c r="D52" s="102"/>
      <c r="E52" s="102"/>
      <c r="F52" s="102"/>
      <c r="G52" s="102"/>
      <c r="H52" s="102"/>
      <c r="I52" s="102"/>
    </row>
    <row r="53" spans="2:9">
      <c r="B53" s="102"/>
      <c r="C53" s="102"/>
      <c r="D53" s="102"/>
      <c r="E53" s="102"/>
      <c r="F53" s="102"/>
      <c r="G53" s="102"/>
      <c r="H53" s="102"/>
      <c r="I53" s="102"/>
    </row>
    <row r="54" spans="2:9">
      <c r="B54" s="102"/>
      <c r="C54" s="102"/>
      <c r="D54" s="102"/>
      <c r="E54" s="102"/>
      <c r="F54" s="102"/>
      <c r="G54" s="102"/>
      <c r="H54" s="102"/>
      <c r="I54" s="102"/>
    </row>
    <row r="55" spans="2:9">
      <c r="B55" s="102"/>
      <c r="C55" s="102"/>
      <c r="D55" s="102"/>
      <c r="E55" s="102"/>
      <c r="F55" s="102"/>
      <c r="G55" s="102"/>
      <c r="H55" s="102"/>
      <c r="I55" s="102"/>
    </row>
  </sheetData>
  <sheetProtection algorithmName="SHA-512" hashValue="Nc6EY3vSjD4tK24w1IKukkN67Wg5v9511g8gNJ9/bU27LubZevoWWLsiilgp/7P/EV6tcdFJ/0JAcxpgqcfI8w==" saltValue="pZfNOjsmiqhZTXWJ5vGzNA==" spinCount="100000" sheet="1" objects="1" scenarios="1" selectLockedCells="1"/>
  <mergeCells count="29">
    <mergeCell ref="G8:H8"/>
    <mergeCell ref="G10:H10"/>
    <mergeCell ref="G22:H22"/>
    <mergeCell ref="G23:H23"/>
    <mergeCell ref="D13:H13"/>
    <mergeCell ref="G9:H9"/>
    <mergeCell ref="D11:H11"/>
    <mergeCell ref="D12:H12"/>
    <mergeCell ref="D24:H24"/>
    <mergeCell ref="D25:H25"/>
    <mergeCell ref="D26:H26"/>
    <mergeCell ref="D29:H29"/>
    <mergeCell ref="D28:H28"/>
    <mergeCell ref="D30:H30"/>
    <mergeCell ref="E4:G4"/>
    <mergeCell ref="D7:H7"/>
    <mergeCell ref="D27:H27"/>
    <mergeCell ref="B3:C3"/>
    <mergeCell ref="D19:H19"/>
    <mergeCell ref="B22:B23"/>
    <mergeCell ref="C22:C23"/>
    <mergeCell ref="G5:H5"/>
    <mergeCell ref="D3:G3"/>
    <mergeCell ref="D6:H6"/>
    <mergeCell ref="B8:B10"/>
    <mergeCell ref="C8:C10"/>
    <mergeCell ref="D14:H14"/>
    <mergeCell ref="D20:H20"/>
    <mergeCell ref="D21:H21"/>
  </mergeCells>
  <phoneticPr fontId="3"/>
  <conditionalFormatting sqref="E4:G4">
    <cfRule type="expression" dxfId="10" priority="3">
      <formula>$E$4=0</formula>
    </cfRule>
  </conditionalFormatting>
  <conditionalFormatting sqref="C29">
    <cfRule type="expression" dxfId="9" priority="1">
      <formula>$C$31-$C$20-$C$21-$C$22-$C$24-$C$25-$C$26-$C$27-$C$28&lt;0</formula>
    </cfRule>
  </conditionalFormatting>
  <dataValidations count="2">
    <dataValidation imeMode="off" allowBlank="1" showInputMessage="1" showErrorMessage="1" sqref="E8:E10 G8:H10 C8:C11 C20 C24:C29" xr:uid="{00000000-0002-0000-0600-000000000000}"/>
    <dataValidation imeMode="on" allowBlank="1" showInputMessage="1" showErrorMessage="1" sqref="D20:D21 D13:H13 D11:D12 E15:H16 D14:D16 E28:H28 D24:D29" xr:uid="{00000000-0002-0000-0600-000001000000}"/>
  </dataValidations>
  <pageMargins left="0.78740157480314965" right="0.78740157480314965" top="0.78740157480314965" bottom="0.70866141732283472" header="0.51181102362204722" footer="0.39370078740157483"/>
  <pageSetup paperSize="9" orientation="portrait" horizontalDpi="4294967294" r:id="rId1"/>
  <headerFooter alignWithMargins="0">
    <oddHeader>&amp;L&amp;"ＭＳ 明朝,標準"&amp;11第２号様式（第４条関係）</oddHeader>
    <oddFooter>&amp;C2-②</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M22"/>
  <sheetViews>
    <sheetView showGridLines="0" showZeros="0" workbookViewId="0">
      <selection activeCell="B5" sqref="B5"/>
    </sheetView>
  </sheetViews>
  <sheetFormatPr defaultColWidth="8.765625" defaultRowHeight="12"/>
  <cols>
    <col min="1" max="1" width="5.15234375" style="298" bestFit="1" customWidth="1"/>
    <col min="2" max="2" width="18.07421875" style="294" customWidth="1"/>
    <col min="3" max="3" width="6.23046875" style="298" bestFit="1" customWidth="1"/>
    <col min="4" max="4" width="6.61328125" style="298" customWidth="1"/>
    <col min="5" max="5" width="17.07421875" style="357" customWidth="1"/>
    <col min="6" max="6" width="6.23046875" style="298" bestFit="1" customWidth="1"/>
    <col min="7" max="7" width="6.4609375" style="298" customWidth="1"/>
    <col min="8" max="8" width="5.4609375" style="298" customWidth="1"/>
    <col min="9" max="9" width="6.61328125" style="298" customWidth="1"/>
    <col min="10" max="10" width="0.3828125" style="294" customWidth="1"/>
    <col min="11" max="16384" width="8.765625" style="294"/>
  </cols>
  <sheetData>
    <row r="1" spans="1:13" ht="50.25" customHeight="1">
      <c r="B1" s="905">
        <f>DATE(YEAR(手引き!$D$7),4,1)</f>
        <v>43922</v>
      </c>
      <c r="C1" s="905"/>
      <c r="D1" s="905"/>
      <c r="E1" s="435" t="s">
        <v>208</v>
      </c>
      <c r="F1" s="436"/>
      <c r="J1" s="437"/>
      <c r="K1" s="437"/>
      <c r="L1" s="437"/>
    </row>
    <row r="2" spans="1:13" ht="22.5" customHeight="1">
      <c r="A2" s="321"/>
      <c r="B2" s="438"/>
      <c r="C2" s="439"/>
      <c r="D2" s="439"/>
      <c r="E2" s="440"/>
      <c r="F2" s="910" t="s">
        <v>220</v>
      </c>
      <c r="G2" s="910"/>
      <c r="H2" s="909">
        <f>手引き!$M$5</f>
        <v>0</v>
      </c>
      <c r="I2" s="909"/>
    </row>
    <row r="3" spans="1:13" s="320" customFormat="1" ht="27" customHeight="1">
      <c r="A3" s="906" t="s">
        <v>14</v>
      </c>
      <c r="B3" s="906" t="s">
        <v>25</v>
      </c>
      <c r="C3" s="906"/>
      <c r="D3" s="906"/>
      <c r="E3" s="906"/>
      <c r="F3" s="906"/>
      <c r="G3" s="906"/>
      <c r="H3" s="906" t="s">
        <v>5</v>
      </c>
      <c r="I3" s="906"/>
      <c r="J3" s="318"/>
      <c r="K3" s="318"/>
      <c r="L3" s="495"/>
      <c r="M3" s="4"/>
    </row>
    <row r="4" spans="1:13" s="321" customFormat="1" ht="27" customHeight="1">
      <c r="A4" s="906"/>
      <c r="B4" s="441" t="s">
        <v>11</v>
      </c>
      <c r="C4" s="442" t="s">
        <v>12</v>
      </c>
      <c r="D4" s="443" t="s">
        <v>35</v>
      </c>
      <c r="E4" s="441" t="s">
        <v>13</v>
      </c>
      <c r="F4" s="442" t="s">
        <v>12</v>
      </c>
      <c r="G4" s="443" t="s">
        <v>35</v>
      </c>
      <c r="H4" s="444" t="s">
        <v>12</v>
      </c>
      <c r="I4" s="444" t="s">
        <v>26</v>
      </c>
      <c r="L4" s="497"/>
      <c r="M4" s="500"/>
    </row>
    <row r="5" spans="1:13" ht="51.75" customHeight="1">
      <c r="A5" s="445" t="s">
        <v>15</v>
      </c>
      <c r="B5" s="425" t="s">
        <v>295</v>
      </c>
      <c r="C5" s="426"/>
      <c r="D5" s="427"/>
      <c r="E5" s="428"/>
      <c r="F5" s="429"/>
      <c r="G5" s="427"/>
      <c r="H5" s="446">
        <f t="shared" ref="H5:I8" si="0">C5+F5</f>
        <v>0</v>
      </c>
      <c r="I5" s="447">
        <f t="shared" si="0"/>
        <v>0</v>
      </c>
      <c r="K5" s="448"/>
    </row>
    <row r="6" spans="1:13" ht="51.75" customHeight="1">
      <c r="A6" s="445" t="s">
        <v>16</v>
      </c>
      <c r="B6" s="425"/>
      <c r="C6" s="426"/>
      <c r="D6" s="427"/>
      <c r="E6" s="428"/>
      <c r="F6" s="429"/>
      <c r="G6" s="427"/>
      <c r="H6" s="446">
        <f t="shared" si="0"/>
        <v>0</v>
      </c>
      <c r="I6" s="447">
        <f t="shared" si="0"/>
        <v>0</v>
      </c>
    </row>
    <row r="7" spans="1:13" ht="51.75" customHeight="1">
      <c r="A7" s="445" t="s">
        <v>17</v>
      </c>
      <c r="B7" s="425"/>
      <c r="C7" s="426"/>
      <c r="D7" s="427"/>
      <c r="E7" s="428"/>
      <c r="F7" s="429"/>
      <c r="G7" s="427"/>
      <c r="H7" s="446">
        <f t="shared" si="0"/>
        <v>0</v>
      </c>
      <c r="I7" s="447">
        <f t="shared" si="0"/>
        <v>0</v>
      </c>
    </row>
    <row r="8" spans="1:13" ht="51.75" customHeight="1">
      <c r="A8" s="445" t="s">
        <v>18</v>
      </c>
      <c r="B8" s="432"/>
      <c r="C8" s="426"/>
      <c r="D8" s="427"/>
      <c r="E8" s="428"/>
      <c r="F8" s="429"/>
      <c r="G8" s="427"/>
      <c r="H8" s="446">
        <f t="shared" si="0"/>
        <v>0</v>
      </c>
      <c r="I8" s="447">
        <f t="shared" ref="I8:I17" si="1">D8+G8</f>
        <v>0</v>
      </c>
    </row>
    <row r="9" spans="1:13" ht="51.75" customHeight="1">
      <c r="A9" s="445" t="s">
        <v>19</v>
      </c>
      <c r="B9" s="425"/>
      <c r="C9" s="426"/>
      <c r="D9" s="427"/>
      <c r="E9" s="434"/>
      <c r="F9" s="429"/>
      <c r="G9" s="427"/>
      <c r="H9" s="446">
        <f t="shared" ref="H9:H17" si="2">C9+F9</f>
        <v>0</v>
      </c>
      <c r="I9" s="447">
        <f t="shared" si="1"/>
        <v>0</v>
      </c>
    </row>
    <row r="10" spans="1:13" ht="51.75" customHeight="1">
      <c r="A10" s="445" t="s">
        <v>20</v>
      </c>
      <c r="B10" s="433"/>
      <c r="C10" s="426"/>
      <c r="D10" s="427"/>
      <c r="E10" s="428"/>
      <c r="F10" s="429"/>
      <c r="G10" s="427"/>
      <c r="H10" s="446">
        <f t="shared" si="2"/>
        <v>0</v>
      </c>
      <c r="I10" s="447">
        <f t="shared" si="1"/>
        <v>0</v>
      </c>
    </row>
    <row r="11" spans="1:13" ht="51.75" customHeight="1">
      <c r="A11" s="445" t="s">
        <v>21</v>
      </c>
      <c r="B11" s="425"/>
      <c r="C11" s="426"/>
      <c r="D11" s="427"/>
      <c r="E11" s="428"/>
      <c r="F11" s="429"/>
      <c r="G11" s="427"/>
      <c r="H11" s="446">
        <f t="shared" si="2"/>
        <v>0</v>
      </c>
      <c r="I11" s="447">
        <f t="shared" si="1"/>
        <v>0</v>
      </c>
    </row>
    <row r="12" spans="1:13" ht="51.75" customHeight="1">
      <c r="A12" s="445" t="s">
        <v>22</v>
      </c>
      <c r="B12" s="425"/>
      <c r="C12" s="426"/>
      <c r="D12" s="427"/>
      <c r="E12" s="428"/>
      <c r="F12" s="429"/>
      <c r="G12" s="427"/>
      <c r="H12" s="446">
        <f t="shared" si="2"/>
        <v>0</v>
      </c>
      <c r="I12" s="447">
        <f t="shared" si="1"/>
        <v>0</v>
      </c>
    </row>
    <row r="13" spans="1:13" ht="51.75" customHeight="1">
      <c r="A13" s="445" t="s">
        <v>135</v>
      </c>
      <c r="B13" s="425"/>
      <c r="C13" s="426"/>
      <c r="D13" s="427"/>
      <c r="E13" s="428"/>
      <c r="F13" s="429"/>
      <c r="G13" s="427"/>
      <c r="H13" s="446">
        <f t="shared" si="2"/>
        <v>0</v>
      </c>
      <c r="I13" s="447">
        <f t="shared" si="1"/>
        <v>0</v>
      </c>
    </row>
    <row r="14" spans="1:13" ht="51.75" customHeight="1">
      <c r="A14" s="445" t="s">
        <v>23</v>
      </c>
      <c r="B14" s="425"/>
      <c r="C14" s="426"/>
      <c r="D14" s="427"/>
      <c r="E14" s="428"/>
      <c r="F14" s="429"/>
      <c r="G14" s="427"/>
      <c r="H14" s="446">
        <f t="shared" si="2"/>
        <v>0</v>
      </c>
      <c r="I14" s="447">
        <f t="shared" si="1"/>
        <v>0</v>
      </c>
    </row>
    <row r="15" spans="1:13" ht="51.75" customHeight="1">
      <c r="A15" s="445" t="s">
        <v>24</v>
      </c>
      <c r="B15" s="425"/>
      <c r="C15" s="426"/>
      <c r="D15" s="427"/>
      <c r="E15" s="428"/>
      <c r="F15" s="429"/>
      <c r="G15" s="427"/>
      <c r="H15" s="446">
        <f t="shared" si="2"/>
        <v>0</v>
      </c>
      <c r="I15" s="447">
        <f t="shared" si="1"/>
        <v>0</v>
      </c>
    </row>
    <row r="16" spans="1:13" ht="51.75" customHeight="1">
      <c r="A16" s="445" t="s">
        <v>136</v>
      </c>
      <c r="B16" s="425"/>
      <c r="C16" s="426"/>
      <c r="D16" s="427"/>
      <c r="E16" s="428"/>
      <c r="F16" s="429"/>
      <c r="G16" s="427"/>
      <c r="H16" s="446">
        <f t="shared" si="2"/>
        <v>0</v>
      </c>
      <c r="I16" s="447">
        <f t="shared" si="1"/>
        <v>0</v>
      </c>
    </row>
    <row r="17" spans="1:9" ht="21" customHeight="1">
      <c r="A17" s="915" t="s">
        <v>33</v>
      </c>
      <c r="B17" s="449" t="s">
        <v>118</v>
      </c>
      <c r="C17" s="917">
        <f>SUM(C5:C16)</f>
        <v>0</v>
      </c>
      <c r="D17" s="911">
        <f>SUM(D5:D16)</f>
        <v>0</v>
      </c>
      <c r="E17" s="450" t="s">
        <v>118</v>
      </c>
      <c r="F17" s="919">
        <f>SUM(F5:F16)</f>
        <v>0</v>
      </c>
      <c r="G17" s="911">
        <f>SUM(G5:G16)</f>
        <v>0</v>
      </c>
      <c r="H17" s="913">
        <f t="shared" si="2"/>
        <v>0</v>
      </c>
      <c r="I17" s="907">
        <f t="shared" si="1"/>
        <v>0</v>
      </c>
    </row>
    <row r="18" spans="1:9" ht="21" customHeight="1">
      <c r="A18" s="916"/>
      <c r="B18" s="451" t="s">
        <v>119</v>
      </c>
      <c r="C18" s="918"/>
      <c r="D18" s="912"/>
      <c r="E18" s="452" t="s">
        <v>120</v>
      </c>
      <c r="F18" s="920"/>
      <c r="G18" s="912"/>
      <c r="H18" s="914"/>
      <c r="I18" s="908"/>
    </row>
    <row r="19" spans="1:9" ht="15.75" customHeight="1">
      <c r="A19" s="453"/>
      <c r="B19" s="293"/>
      <c r="C19" s="453"/>
      <c r="D19" s="453"/>
      <c r="E19" s="293"/>
      <c r="F19" s="453"/>
      <c r="G19" s="453"/>
      <c r="H19" s="453"/>
      <c r="I19" s="453"/>
    </row>
    <row r="20" spans="1:9" ht="22.5" customHeight="1">
      <c r="A20" s="321"/>
      <c r="B20" s="320"/>
      <c r="C20" s="453"/>
      <c r="D20" s="453"/>
      <c r="E20" s="293"/>
      <c r="F20" s="453"/>
      <c r="G20" s="453"/>
      <c r="H20" s="453"/>
      <c r="I20" s="453"/>
    </row>
    <row r="21" spans="1:9" ht="22.5" customHeight="1">
      <c r="A21" s="321"/>
      <c r="B21" s="320"/>
      <c r="C21" s="453"/>
      <c r="D21" s="453"/>
      <c r="E21" s="293"/>
      <c r="F21" s="453"/>
      <c r="G21" s="453"/>
      <c r="H21" s="453"/>
      <c r="I21" s="453"/>
    </row>
    <row r="22" spans="1:9" ht="22.5" customHeight="1">
      <c r="A22" s="321"/>
      <c r="B22" s="320"/>
      <c r="C22" s="453"/>
      <c r="D22" s="453"/>
      <c r="E22" s="293"/>
      <c r="F22" s="453"/>
      <c r="G22" s="453"/>
      <c r="H22" s="453"/>
      <c r="I22" s="453"/>
    </row>
  </sheetData>
  <sheetProtection algorithmName="SHA-512" hashValue="3iz+z42BvlZdq0S30odAstantLk3wr1TwiF3SYgDrdwR6X9V0/bIV132V3QmRHnGHUHyslBq2uCXk8XxRUXgKw==" saltValue="gh9ATbwcFPL1kkpbaT/XZg==" spinCount="100000" sheet="1" objects="1" scenarios="1" formatCells="0" formatRows="0" selectLockedCells="1"/>
  <mergeCells count="13">
    <mergeCell ref="A3:A4"/>
    <mergeCell ref="B3:G3"/>
    <mergeCell ref="G17:G18"/>
    <mergeCell ref="H17:H18"/>
    <mergeCell ref="A17:A18"/>
    <mergeCell ref="C17:C18"/>
    <mergeCell ref="D17:D18"/>
    <mergeCell ref="F17:F18"/>
    <mergeCell ref="B1:D1"/>
    <mergeCell ref="H3:I3"/>
    <mergeCell ref="I17:I18"/>
    <mergeCell ref="H2:I2"/>
    <mergeCell ref="F2:G2"/>
  </mergeCells>
  <phoneticPr fontId="3"/>
  <dataValidations count="4">
    <dataValidation imeMode="on" allowBlank="1" showInputMessage="1" showErrorMessage="1" sqref="B5:B16 E5:E16" xr:uid="{00000000-0002-0000-0700-000000000000}"/>
    <dataValidation imeMode="off" allowBlank="1" showInputMessage="1" showErrorMessage="1" sqref="H2:I2 C17:D18 H5:I18 F17:G18" xr:uid="{00000000-0002-0000-0700-000001000000}"/>
    <dataValidation type="whole" imeMode="off" operator="greaterThanOrEqual" allowBlank="1" showInputMessage="1" showErrorMessage="1" errorTitle="入力ｴﾗｰ！" error="数値のみ入力ください" promptTitle="数値のみ入力ください" prompt="単位（件）は入力不要です" sqref="C5:C16 F5:F16" xr:uid="{00000000-0002-0000-0700-000002000000}">
      <formula1>0</formula1>
    </dataValidation>
    <dataValidation type="whole" imeMode="off" operator="greaterThanOrEqual" allowBlank="1" showInputMessage="1" showErrorMessage="1" errorTitle="入力ｴﾗｰ！" error="数値のみ入力ください" promptTitle="数値のみ入力ください" prompt="単位（人）は入力不要です" sqref="D5:D16 G5:G16" xr:uid="{00000000-0002-0000-0700-000003000000}">
      <formula1>0</formula1>
    </dataValidation>
  </dataValidations>
  <pageMargins left="0.27559055118110237" right="0.19685039370078741" top="0.59055118110236227" bottom="0.43307086614173229" header="0.39370078740157483" footer="0.39370078740157483"/>
  <pageSetup paperSize="9" scale="97" orientation="portrait" horizontalDpi="4294967294" verticalDpi="0" r:id="rId1"/>
  <headerFooter alignWithMargins="0">
    <oddFooter>&amp;C2-③</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1:P20"/>
  <sheetViews>
    <sheetView showGridLines="0" showZeros="0" topLeftCell="A10" zoomScaleNormal="100" workbookViewId="0">
      <selection activeCell="B13" sqref="B13"/>
    </sheetView>
  </sheetViews>
  <sheetFormatPr defaultRowHeight="12"/>
  <cols>
    <col min="1" max="1" width="1.69140625" customWidth="1"/>
    <col min="2" max="2" width="13.69140625" customWidth="1"/>
    <col min="3" max="3" width="16.07421875" customWidth="1"/>
    <col min="4" max="4" width="18.765625" customWidth="1"/>
    <col min="5" max="9" width="3.921875" customWidth="1"/>
    <col min="10" max="10" width="2" customWidth="1"/>
  </cols>
  <sheetData>
    <row r="1" spans="2:16" ht="59.25" customHeight="1">
      <c r="B1" s="942" t="s">
        <v>257</v>
      </c>
      <c r="C1" s="942"/>
      <c r="D1" s="942"/>
      <c r="E1" s="942"/>
      <c r="F1" s="942"/>
      <c r="G1" s="942"/>
      <c r="H1" s="942"/>
      <c r="I1" s="942"/>
      <c r="J1" s="5"/>
    </row>
    <row r="2" spans="2:16" ht="30" customHeight="1" thickBot="1">
      <c r="B2" s="4"/>
      <c r="C2" s="4"/>
      <c r="D2" s="9"/>
      <c r="E2" s="946">
        <f>手引き!$D$7</f>
        <v>43922</v>
      </c>
      <c r="F2" s="946"/>
      <c r="G2" s="946"/>
      <c r="H2" s="946"/>
      <c r="I2" s="21" t="s">
        <v>155</v>
      </c>
      <c r="J2" s="5"/>
    </row>
    <row r="3" spans="2:16" ht="30" customHeight="1" thickBot="1">
      <c r="B3" s="923" t="s">
        <v>156</v>
      </c>
      <c r="C3" s="924"/>
      <c r="D3" s="923" t="s">
        <v>157</v>
      </c>
      <c r="E3" s="931"/>
      <c r="F3" s="931"/>
      <c r="G3" s="931"/>
      <c r="H3" s="931"/>
      <c r="I3" s="924"/>
      <c r="J3" s="2"/>
    </row>
    <row r="4" spans="2:16" ht="30" customHeight="1">
      <c r="B4" s="925" t="s">
        <v>261</v>
      </c>
      <c r="C4" s="926"/>
      <c r="D4" s="943">
        <f>手引き!$M$5</f>
        <v>0</v>
      </c>
      <c r="E4" s="944"/>
      <c r="F4" s="944"/>
      <c r="G4" s="944"/>
      <c r="H4" s="944"/>
      <c r="I4" s="945"/>
      <c r="J4" s="2"/>
    </row>
    <row r="5" spans="2:16" ht="30" customHeight="1" thickBot="1">
      <c r="B5" s="927"/>
      <c r="C5" s="928"/>
      <c r="D5" s="929" t="s">
        <v>158</v>
      </c>
      <c r="E5" s="930"/>
      <c r="F5" s="940">
        <f>$E$12</f>
        <v>0</v>
      </c>
      <c r="G5" s="940"/>
      <c r="H5" s="940"/>
      <c r="I5" s="941"/>
      <c r="J5" s="2"/>
    </row>
    <row r="6" spans="2:16" ht="30" customHeight="1">
      <c r="B6" s="925" t="s">
        <v>159</v>
      </c>
      <c r="C6" s="926"/>
      <c r="D6" s="936" t="s">
        <v>160</v>
      </c>
      <c r="E6" s="937"/>
      <c r="F6" s="932" t="s">
        <v>161</v>
      </c>
      <c r="G6" s="937"/>
      <c r="H6" s="932" t="s">
        <v>162</v>
      </c>
      <c r="I6" s="933"/>
      <c r="J6" s="2"/>
    </row>
    <row r="7" spans="2:16" ht="30" customHeight="1" thickBot="1">
      <c r="B7" s="927"/>
      <c r="C7" s="928"/>
      <c r="D7" s="938">
        <f>手引き!$V$32</f>
        <v>0</v>
      </c>
      <c r="E7" s="939"/>
      <c r="F7" s="934">
        <f>'2-⑤会員名簿'!$F$155</f>
        <v>0</v>
      </c>
      <c r="G7" s="939"/>
      <c r="H7" s="934">
        <f>'2-⑤会員名簿'!$F$156</f>
        <v>0</v>
      </c>
      <c r="I7" s="935"/>
      <c r="J7" s="2"/>
    </row>
    <row r="8" spans="2:16" ht="30" customHeight="1">
      <c r="B8" s="19"/>
      <c r="C8" s="19"/>
      <c r="D8" s="22"/>
      <c r="E8" s="22"/>
      <c r="F8" s="22"/>
      <c r="G8" s="11"/>
      <c r="H8" s="11"/>
      <c r="I8" s="11"/>
      <c r="J8" s="2"/>
    </row>
    <row r="9" spans="2:16" ht="33" customHeight="1">
      <c r="B9" s="922" t="s">
        <v>163</v>
      </c>
      <c r="C9" s="922"/>
      <c r="D9" s="42" t="str">
        <f>IF(D7=(F7+H7),"","会員総数と男＋女の合計が一致していません")</f>
        <v/>
      </c>
      <c r="E9" s="20"/>
      <c r="F9" s="20"/>
      <c r="G9" s="4"/>
      <c r="H9" s="4"/>
      <c r="I9" s="4"/>
      <c r="J9" s="2"/>
    </row>
    <row r="10" spans="2:16" ht="30" customHeight="1" thickBot="1">
      <c r="B10" s="4"/>
      <c r="C10" s="4"/>
      <c r="D10" s="23"/>
      <c r="E10" s="921">
        <f>手引き!$D$7</f>
        <v>43922</v>
      </c>
      <c r="F10" s="921"/>
      <c r="G10" s="921"/>
      <c r="H10" s="921"/>
      <c r="I10" s="24" t="s">
        <v>155</v>
      </c>
      <c r="J10" s="2"/>
    </row>
    <row r="11" spans="2:16" ht="44.25" customHeight="1" thickBot="1">
      <c r="B11" s="25" t="s">
        <v>164</v>
      </c>
      <c r="C11" s="26" t="s">
        <v>165</v>
      </c>
      <c r="D11" s="286" t="s">
        <v>166</v>
      </c>
      <c r="E11" s="953" t="s">
        <v>167</v>
      </c>
      <c r="F11" s="953"/>
      <c r="G11" s="953"/>
      <c r="H11" s="953"/>
      <c r="I11" s="954"/>
      <c r="J11" s="2"/>
    </row>
    <row r="12" spans="2:16" ht="44.25" customHeight="1" thickBot="1">
      <c r="B12" s="27" t="s">
        <v>169</v>
      </c>
      <c r="C12" s="43">
        <f>手引き!$I$12</f>
        <v>0</v>
      </c>
      <c r="D12" s="46">
        <f>手引き!$L$13</f>
        <v>0</v>
      </c>
      <c r="E12" s="955">
        <f>手引き!$T$12</f>
        <v>0</v>
      </c>
      <c r="F12" s="956"/>
      <c r="G12" s="956"/>
      <c r="H12" s="956"/>
      <c r="I12" s="957"/>
      <c r="J12" s="2"/>
      <c r="K12" s="602" t="s">
        <v>377</v>
      </c>
      <c r="L12" s="44"/>
    </row>
    <row r="13" spans="2:16" ht="44.25" customHeight="1">
      <c r="B13" s="462" t="s">
        <v>170</v>
      </c>
      <c r="C13" s="454"/>
      <c r="D13" s="455" t="s">
        <v>296</v>
      </c>
      <c r="E13" s="947" t="s">
        <v>296</v>
      </c>
      <c r="F13" s="948"/>
      <c r="G13" s="948"/>
      <c r="H13" s="948"/>
      <c r="I13" s="949"/>
      <c r="J13" s="2"/>
      <c r="L13" s="44"/>
      <c r="M13" s="28"/>
      <c r="N13" s="28"/>
      <c r="O13" s="29"/>
      <c r="P13" s="30"/>
    </row>
    <row r="14" spans="2:16" s="570" customFormat="1" ht="44.25" customHeight="1" thickBot="1">
      <c r="B14" s="463" t="s">
        <v>296</v>
      </c>
      <c r="C14" s="456"/>
      <c r="D14" s="457"/>
      <c r="E14" s="950"/>
      <c r="F14" s="951"/>
      <c r="G14" s="951"/>
      <c r="H14" s="951"/>
      <c r="I14" s="952"/>
      <c r="J14" s="569"/>
      <c r="M14" s="571"/>
      <c r="N14" s="571"/>
      <c r="O14" s="572"/>
      <c r="P14" s="573"/>
    </row>
    <row r="15" spans="2:16" ht="44.25" customHeight="1">
      <c r="B15" s="464" t="s">
        <v>171</v>
      </c>
      <c r="C15" s="454" t="s">
        <v>296</v>
      </c>
      <c r="D15" s="458"/>
      <c r="E15" s="947"/>
      <c r="F15" s="948"/>
      <c r="G15" s="948"/>
      <c r="H15" s="948"/>
      <c r="I15" s="949"/>
      <c r="J15" s="2"/>
      <c r="M15" s="28"/>
      <c r="N15" s="28"/>
      <c r="O15" s="29"/>
      <c r="P15" s="30"/>
    </row>
    <row r="16" spans="2:16" s="570" customFormat="1" ht="44.25" customHeight="1" thickBot="1">
      <c r="B16" s="465" t="s">
        <v>298</v>
      </c>
      <c r="C16" s="456" t="s">
        <v>297</v>
      </c>
      <c r="D16" s="459"/>
      <c r="E16" s="958"/>
      <c r="F16" s="959"/>
      <c r="G16" s="959"/>
      <c r="H16" s="959"/>
      <c r="I16" s="960"/>
      <c r="J16" s="569"/>
      <c r="M16" s="571"/>
      <c r="N16" s="571"/>
      <c r="O16" s="574"/>
      <c r="P16" s="575"/>
    </row>
    <row r="17" spans="2:16" ht="44.25" hidden="1" customHeight="1">
      <c r="B17" s="466" t="s">
        <v>172</v>
      </c>
      <c r="C17" s="460"/>
      <c r="D17" s="461"/>
      <c r="E17" s="576"/>
      <c r="F17" s="577"/>
      <c r="G17" s="577"/>
      <c r="H17" s="577"/>
      <c r="I17" s="578"/>
      <c r="J17" s="2"/>
      <c r="M17" s="28"/>
      <c r="N17" s="28"/>
      <c r="O17" s="29"/>
      <c r="P17" s="30"/>
    </row>
    <row r="18" spans="2:16" ht="44.25" customHeight="1">
      <c r="B18" s="462" t="s">
        <v>168</v>
      </c>
      <c r="C18" s="454" t="s">
        <v>296</v>
      </c>
      <c r="D18" s="455"/>
      <c r="E18" s="947"/>
      <c r="F18" s="948"/>
      <c r="G18" s="948"/>
      <c r="H18" s="948"/>
      <c r="I18" s="949"/>
      <c r="J18" s="2"/>
      <c r="M18" s="28"/>
      <c r="N18" s="28"/>
      <c r="O18" s="29"/>
      <c r="P18" s="30"/>
    </row>
    <row r="19" spans="2:16" s="570" customFormat="1" ht="44.25" customHeight="1" thickBot="1">
      <c r="B19" s="463" t="s">
        <v>296</v>
      </c>
      <c r="C19" s="456" t="s">
        <v>296</v>
      </c>
      <c r="D19" s="457"/>
      <c r="E19" s="950"/>
      <c r="F19" s="951"/>
      <c r="G19" s="951"/>
      <c r="H19" s="951"/>
      <c r="I19" s="952"/>
      <c r="J19" s="569"/>
      <c r="M19" s="571"/>
      <c r="N19" s="571"/>
      <c r="O19" s="574"/>
      <c r="P19" s="575"/>
    </row>
    <row r="20" spans="2:16" ht="44.25" customHeight="1">
      <c r="B20" s="33"/>
      <c r="C20" s="33"/>
      <c r="D20" s="34"/>
      <c r="E20" s="35"/>
      <c r="F20" s="35"/>
      <c r="G20" s="35"/>
      <c r="H20" s="35"/>
      <c r="I20" s="35"/>
      <c r="J20" s="2"/>
      <c r="M20" s="36"/>
      <c r="N20" s="28"/>
      <c r="O20" s="31"/>
      <c r="P20" s="32"/>
    </row>
  </sheetData>
  <sheetProtection algorithmName="SHA-512" hashValue="6d9GLlzC8Ta+kokP2K8WYWNFru7tzXKBFXjXbl86JgFh39f5NZABjya8Ozeck5Q91qF5tWWJQU+ly0fk6Ntx+Q==" saltValue="ejBoA2lTgSf0eG/uYnJU6Q==" spinCount="100000" sheet="1" objects="1" scenarios="1" formatCells="0" formatRows="0" insertRows="0" deleteRows="0" selectLockedCells="1"/>
  <protectedRanges>
    <protectedRange sqref="B13:I14" name="範囲4"/>
  </protectedRanges>
  <mergeCells count="25">
    <mergeCell ref="E18:I18"/>
    <mergeCell ref="E19:I19"/>
    <mergeCell ref="E11:I11"/>
    <mergeCell ref="E14:I14"/>
    <mergeCell ref="E15:I15"/>
    <mergeCell ref="E12:I12"/>
    <mergeCell ref="E13:I13"/>
    <mergeCell ref="E16:I16"/>
    <mergeCell ref="B1:I1"/>
    <mergeCell ref="D4:I4"/>
    <mergeCell ref="F7:G7"/>
    <mergeCell ref="E2:H2"/>
    <mergeCell ref="B6:C7"/>
    <mergeCell ref="E10:H10"/>
    <mergeCell ref="B9:C9"/>
    <mergeCell ref="B3:C3"/>
    <mergeCell ref="B4:C5"/>
    <mergeCell ref="D5:E5"/>
    <mergeCell ref="D3:I3"/>
    <mergeCell ref="H6:I6"/>
    <mergeCell ref="H7:I7"/>
    <mergeCell ref="D6:E6"/>
    <mergeCell ref="D7:E7"/>
    <mergeCell ref="F6:G6"/>
    <mergeCell ref="F5:I5"/>
  </mergeCells>
  <phoneticPr fontId="3"/>
  <dataValidations count="2">
    <dataValidation imeMode="off" allowBlank="1" showInputMessage="1" showErrorMessage="1" sqref="E13:E19 F17:I17" xr:uid="{00000000-0002-0000-0800-000000000000}"/>
    <dataValidation imeMode="on" allowBlank="1" showInputMessage="1" showErrorMessage="1" sqref="B13:D19" xr:uid="{00000000-0002-0000-0800-000001000000}"/>
  </dataValidations>
  <pageMargins left="0.55118110236220474" right="0.19685039370078741" top="0.70866141732283472" bottom="0.39370078740157483" header="0.39370078740157483" footer="0.19685039370078741"/>
  <pageSetup paperSize="9" orientation="portrait" horizontalDpi="4294967294" verticalDpi="0" r:id="rId1"/>
  <headerFooter alignWithMargins="0">
    <oddFooter>&amp;C2-④</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手引き</vt:lpstr>
      <vt:lpstr>入力シート</vt:lpstr>
      <vt:lpstr>1-①実績報告書</vt:lpstr>
      <vt:lpstr>1-②収支決算書</vt:lpstr>
      <vt:lpstr>1-③活動実施記録</vt:lpstr>
      <vt:lpstr>2-①交付申請書</vt:lpstr>
      <vt:lpstr>2-②収支予算書</vt:lpstr>
      <vt:lpstr>2-③活動計画書</vt:lpstr>
      <vt:lpstr>2-④役員名簿等</vt:lpstr>
      <vt:lpstr>2-⑤会員名簿</vt:lpstr>
      <vt:lpstr>2-⑥会則</vt:lpstr>
      <vt:lpstr>3-①請求書・口座振込依頼書</vt:lpstr>
      <vt:lpstr>付録・実態調査票</vt:lpstr>
      <vt:lpstr>'1-①実績報告書'!Print_Area</vt:lpstr>
      <vt:lpstr>'1-②収支決算書'!Print_Area</vt:lpstr>
      <vt:lpstr>'1-③活動実施記録'!Print_Area</vt:lpstr>
      <vt:lpstr>'2-①交付申請書'!Print_Area</vt:lpstr>
      <vt:lpstr>'2-②収支予算書'!Print_Area</vt:lpstr>
      <vt:lpstr>'2-③活動計画書'!Print_Area</vt:lpstr>
      <vt:lpstr>'2-④役員名簿等'!Print_Area</vt:lpstr>
      <vt:lpstr>'2-⑤会員名簿'!Print_Area</vt:lpstr>
      <vt:lpstr>'3-①請求書・口座振込依頼書'!Print_Area</vt:lpstr>
      <vt:lpstr>手引き!Print_Area</vt:lpstr>
      <vt:lpstr>入力シート!Print_Area</vt:lpstr>
      <vt:lpstr>付録・実態調査票!Print_Area</vt:lpstr>
      <vt:lpstr>付録・実態調査票!Print_Titles</vt:lpstr>
      <vt:lpstr>男女別</vt:lpstr>
      <vt:lpstr>年齢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藤沢市老連ＩＴ部会・土屋維男</dc:creator>
  <dc:description>データなしの場合の”０表示”をなくした</dc:description>
  <cp:lastModifiedBy>Owner</cp:lastModifiedBy>
  <cp:lastPrinted>2020-02-02T23:53:37Z</cp:lastPrinted>
  <dcterms:created xsi:type="dcterms:W3CDTF">2005-03-18T06:53:37Z</dcterms:created>
  <dcterms:modified xsi:type="dcterms:W3CDTF">2020-02-02T23:54:10Z</dcterms:modified>
</cp:coreProperties>
</file>